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iste\Desktop\2021 VERT\ikelimui galutines\"/>
    </mc:Choice>
  </mc:AlternateContent>
  <bookViews>
    <workbookView xWindow="0" yWindow="0" windowWidth="28800" windowHeight="12435" activeTab="4"/>
  </bookViews>
  <sheets>
    <sheet name="6.1" sheetId="5" r:id="rId1"/>
    <sheet name="6.2" sheetId="4" r:id="rId2"/>
    <sheet name="6.3" sheetId="3" r:id="rId3"/>
    <sheet name="6.4" sheetId="2" r:id="rId4"/>
    <sheet name="6.5" sheetId="1"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29" i="1" l="1"/>
  <c r="R113" i="1"/>
  <c r="R112" i="1"/>
  <c r="R111" i="1"/>
  <c r="P110" i="1"/>
  <c r="R108" i="1"/>
  <c r="R107" i="1"/>
  <c r="R106" i="1"/>
  <c r="R100" i="1"/>
  <c r="R99" i="1"/>
  <c r="R98" i="1"/>
  <c r="R97" i="1"/>
  <c r="P94" i="1"/>
  <c r="P91" i="1"/>
  <c r="R88" i="1"/>
  <c r="P87" i="1"/>
  <c r="R84" i="1"/>
  <c r="R83" i="1"/>
  <c r="P82" i="1"/>
  <c r="R81" i="1"/>
  <c r="R80" i="1"/>
  <c r="R79" i="1"/>
  <c r="R78" i="1"/>
  <c r="R77" i="1"/>
  <c r="P75" i="1"/>
  <c r="P73" i="1"/>
  <c r="R72" i="1"/>
  <c r="N71" i="1"/>
  <c r="P70" i="1"/>
  <c r="L69" i="1"/>
  <c r="D61" i="1"/>
  <c r="D60" i="1"/>
  <c r="J119" i="1" s="1"/>
  <c r="N105" i="1"/>
  <c r="J101" i="1"/>
  <c r="I97" i="1"/>
  <c r="J81" i="1"/>
  <c r="F77" i="1"/>
  <c r="V10" i="2"/>
  <c r="AD10" i="2" s="1"/>
  <c r="N25" i="3"/>
  <c r="N24" i="3"/>
  <c r="N22" i="3"/>
  <c r="N21" i="3"/>
  <c r="N20" i="3"/>
  <c r="N19" i="3"/>
  <c r="N18" i="3"/>
  <c r="N17" i="3"/>
  <c r="N16" i="3"/>
  <c r="N12" i="3"/>
  <c r="N11" i="3"/>
  <c r="N10" i="3"/>
  <c r="N9" i="3"/>
  <c r="M27" i="3"/>
  <c r="N7" i="3"/>
  <c r="U71" i="4"/>
  <c r="AB71" i="4" s="1"/>
  <c r="U70" i="4"/>
  <c r="AB70" i="4" s="1"/>
  <c r="U69" i="4"/>
  <c r="AB69" i="4" s="1"/>
  <c r="U67" i="4"/>
  <c r="AB67" i="4" s="1"/>
  <c r="U66" i="4"/>
  <c r="AB66" i="4" s="1"/>
  <c r="U65" i="4"/>
  <c r="AB65" i="4" s="1"/>
  <c r="U64" i="4"/>
  <c r="AB64" i="4" s="1"/>
  <c r="U63" i="4"/>
  <c r="U61" i="4"/>
  <c r="AB61" i="4" s="1"/>
  <c r="U60" i="4"/>
  <c r="AB60" i="4" s="1"/>
  <c r="U59" i="4"/>
  <c r="AB59" i="4" s="1"/>
  <c r="U58" i="4"/>
  <c r="AB58" i="4" s="1"/>
  <c r="U57" i="4"/>
  <c r="AB57" i="4" s="1"/>
  <c r="U56" i="4"/>
  <c r="AB56" i="4" s="1"/>
  <c r="U55" i="4"/>
  <c r="AB55" i="4" s="1"/>
  <c r="U54" i="4"/>
  <c r="AB54" i="4" s="1"/>
  <c r="U53" i="4"/>
  <c r="AB53" i="4" s="1"/>
  <c r="U52" i="4"/>
  <c r="AB52" i="4" s="1"/>
  <c r="U51" i="4"/>
  <c r="AB51" i="4" s="1"/>
  <c r="U50" i="4"/>
  <c r="AB50" i="4" s="1"/>
  <c r="U49" i="4"/>
  <c r="AB49" i="4" s="1"/>
  <c r="U48" i="4"/>
  <c r="AB48" i="4" s="1"/>
  <c r="U47" i="4"/>
  <c r="AB47" i="4" s="1"/>
  <c r="U46" i="4"/>
  <c r="U45" i="4"/>
  <c r="AB45" i="4" s="1"/>
  <c r="U44" i="4"/>
  <c r="AB44" i="4" s="1"/>
  <c r="U41" i="4"/>
  <c r="AB41" i="4" s="1"/>
  <c r="U40" i="4"/>
  <c r="AB40" i="4" s="1"/>
  <c r="U39" i="4"/>
  <c r="AB39" i="4" s="1"/>
  <c r="U38" i="4"/>
  <c r="AB38" i="4" s="1"/>
  <c r="U37" i="4"/>
  <c r="AB37" i="4" s="1"/>
  <c r="U34" i="4"/>
  <c r="AB34" i="4" s="1"/>
  <c r="U33" i="4"/>
  <c r="AB33" i="4" s="1"/>
  <c r="U32" i="4"/>
  <c r="AB32" i="4" s="1"/>
  <c r="U31" i="4"/>
  <c r="AB31" i="4" s="1"/>
  <c r="U30" i="4"/>
  <c r="G97" i="4"/>
  <c r="G72" i="4"/>
  <c r="U29" i="4"/>
  <c r="AB29" i="4" s="1"/>
  <c r="U28" i="4"/>
  <c r="AB28" i="4" s="1"/>
  <c r="U27" i="4"/>
  <c r="AB27" i="4" s="1"/>
  <c r="U26" i="4"/>
  <c r="AB26" i="4" s="1"/>
  <c r="U25" i="4"/>
  <c r="AB25" i="4" s="1"/>
  <c r="U24" i="4"/>
  <c r="AB24" i="4" s="1"/>
  <c r="U22" i="4"/>
  <c r="AB22" i="4" s="1"/>
  <c r="U20" i="4"/>
  <c r="AB20" i="4" s="1"/>
  <c r="U19" i="4"/>
  <c r="AB19" i="4" s="1"/>
  <c r="U17" i="4"/>
  <c r="AB17" i="4" s="1"/>
  <c r="U16" i="4"/>
  <c r="AB16" i="4" s="1"/>
  <c r="U14" i="4"/>
  <c r="U13" i="4"/>
  <c r="AB13" i="4" s="1"/>
  <c r="U11" i="4"/>
  <c r="AB11" i="4" s="1"/>
  <c r="U10" i="4"/>
  <c r="AB10" i="4" s="1"/>
  <c r="AA97" i="4"/>
  <c r="T97" i="4"/>
  <c r="S97" i="4"/>
  <c r="R97" i="4"/>
  <c r="Q97" i="4"/>
  <c r="P97" i="4"/>
  <c r="O97" i="4"/>
  <c r="N97" i="4"/>
  <c r="M97" i="4"/>
  <c r="L97" i="4"/>
  <c r="K97" i="4"/>
  <c r="J97" i="4"/>
  <c r="I97" i="4"/>
  <c r="H97" i="4"/>
  <c r="U8" i="4"/>
  <c r="H40" i="5"/>
  <c r="G40" i="5"/>
  <c r="V39" i="5"/>
  <c r="D40" i="5"/>
  <c r="D43" i="5" s="1"/>
  <c r="J129" i="1" l="1"/>
  <c r="K79" i="1"/>
  <c r="K85" i="1"/>
  <c r="J109" i="1"/>
  <c r="K112" i="1"/>
  <c r="I112" i="1"/>
  <c r="D117" i="1"/>
  <c r="F69" i="1"/>
  <c r="H71" i="1"/>
  <c r="H77" i="1"/>
  <c r="H83" i="1"/>
  <c r="R86" i="1"/>
  <c r="M69" i="1"/>
  <c r="M93" i="1"/>
  <c r="K102" i="1"/>
  <c r="R69" i="1"/>
  <c r="I77" i="1"/>
  <c r="M79" i="1"/>
  <c r="R92" i="1"/>
  <c r="M99" i="1"/>
  <c r="K99" i="1"/>
  <c r="J99" i="1"/>
  <c r="I99" i="1"/>
  <c r="G99" i="1"/>
  <c r="N99" i="1"/>
  <c r="F99" i="1"/>
  <c r="K107" i="1"/>
  <c r="I107" i="1"/>
  <c r="G107" i="1"/>
  <c r="N107" i="1"/>
  <c r="F107" i="1"/>
  <c r="L71" i="1"/>
  <c r="M77" i="1"/>
  <c r="G79" i="1"/>
  <c r="H99" i="1"/>
  <c r="R103" i="1"/>
  <c r="H103" i="1"/>
  <c r="G103" i="1"/>
  <c r="N103" i="1"/>
  <c r="F103" i="1"/>
  <c r="M103" i="1"/>
  <c r="J103" i="1"/>
  <c r="N68" i="1"/>
  <c r="G69" i="1"/>
  <c r="I71" i="1"/>
  <c r="I83" i="1"/>
  <c r="E92" i="1"/>
  <c r="I103" i="1"/>
  <c r="J69" i="1"/>
  <c r="M71" i="1"/>
  <c r="R76" i="1"/>
  <c r="N77" i="1"/>
  <c r="H79" i="1"/>
  <c r="H85" i="1"/>
  <c r="L103" i="1"/>
  <c r="K105" i="1"/>
  <c r="J112" i="1"/>
  <c r="R114" i="1"/>
  <c r="H112" i="1"/>
  <c r="H68" i="1"/>
  <c r="R68" i="1"/>
  <c r="J79" i="1"/>
  <c r="J85" i="1"/>
  <c r="R95" i="1"/>
  <c r="I95" i="1"/>
  <c r="H95" i="1"/>
  <c r="G95" i="1"/>
  <c r="N95" i="1"/>
  <c r="F95" i="1"/>
  <c r="M95" i="1"/>
  <c r="J95" i="1"/>
  <c r="F105" i="1"/>
  <c r="I69" i="1"/>
  <c r="I81" i="1"/>
  <c r="K86" i="1"/>
  <c r="J90" i="1"/>
  <c r="K95" i="1"/>
  <c r="K103" i="1"/>
  <c r="L106" i="1"/>
  <c r="N108" i="1"/>
  <c r="K111" i="1"/>
  <c r="J111" i="1"/>
  <c r="H111" i="1"/>
  <c r="I68" i="1"/>
  <c r="K71" i="1"/>
  <c r="J71" i="1"/>
  <c r="G71" i="1"/>
  <c r="K77" i="1"/>
  <c r="R89" i="1"/>
  <c r="I89" i="1"/>
  <c r="H89" i="1"/>
  <c r="G89" i="1"/>
  <c r="N89" i="1"/>
  <c r="F89" i="1"/>
  <c r="M89" i="1"/>
  <c r="E89" i="1"/>
  <c r="P89" i="1" s="1"/>
  <c r="J89" i="1"/>
  <c r="J93" i="1"/>
  <c r="L95" i="1"/>
  <c r="K97" i="1"/>
  <c r="N111" i="1"/>
  <c r="R120" i="1"/>
  <c r="I120" i="1"/>
  <c r="I131" i="1" s="1"/>
  <c r="H120" i="1"/>
  <c r="H131" i="1" s="1"/>
  <c r="D131" i="1"/>
  <c r="G120" i="1"/>
  <c r="G131" i="1" s="1"/>
  <c r="N120" i="1"/>
  <c r="N131" i="1" s="1"/>
  <c r="F120" i="1"/>
  <c r="F131" i="1" s="1"/>
  <c r="M120" i="1"/>
  <c r="M131" i="1" s="1"/>
  <c r="E120" i="1"/>
  <c r="E131" i="1" s="1"/>
  <c r="K120" i="1"/>
  <c r="K131" i="1" s="1"/>
  <c r="J120" i="1"/>
  <c r="J131" i="1" s="1"/>
  <c r="G68" i="1"/>
  <c r="I79" i="1"/>
  <c r="N79" i="1"/>
  <c r="F79" i="1"/>
  <c r="K68" i="1"/>
  <c r="K69" i="1"/>
  <c r="H69" i="1"/>
  <c r="N69" i="1"/>
  <c r="R71" i="1"/>
  <c r="K74" i="1"/>
  <c r="J74" i="1"/>
  <c r="G74" i="1"/>
  <c r="H76" i="1"/>
  <c r="E77" i="1"/>
  <c r="K89" i="1"/>
  <c r="E93" i="1"/>
  <c r="F97" i="1"/>
  <c r="H102" i="1"/>
  <c r="J104" i="1"/>
  <c r="M107" i="1"/>
  <c r="I111" i="1"/>
  <c r="L120" i="1"/>
  <c r="L131" i="1" s="1"/>
  <c r="E71" i="1"/>
  <c r="P71" i="1" s="1"/>
  <c r="N76" i="1"/>
  <c r="E95" i="1"/>
  <c r="P95" i="1" s="1"/>
  <c r="I100" i="1"/>
  <c r="E103" i="1"/>
  <c r="J107" i="1"/>
  <c r="G111" i="1"/>
  <c r="H113" i="1"/>
  <c r="M114" i="1"/>
  <c r="L68" i="1"/>
  <c r="E69" i="1"/>
  <c r="F71" i="1"/>
  <c r="E74" i="1"/>
  <c r="R74" i="1"/>
  <c r="K76" i="1"/>
  <c r="L78" i="1"/>
  <c r="N83" i="1"/>
  <c r="H88" i="1"/>
  <c r="L89" i="1"/>
  <c r="N97" i="1"/>
  <c r="H107" i="1"/>
  <c r="J115" i="1"/>
  <c r="L77" i="1"/>
  <c r="G80" i="1"/>
  <c r="H81" i="1"/>
  <c r="G83" i="1"/>
  <c r="I85" i="1"/>
  <c r="R85" i="1"/>
  <c r="K90" i="1"/>
  <c r="K93" i="1"/>
  <c r="K96" i="1"/>
  <c r="L97" i="1"/>
  <c r="G100" i="1"/>
  <c r="H101" i="1"/>
  <c r="I102" i="1"/>
  <c r="R102" i="1"/>
  <c r="L105" i="1"/>
  <c r="G108" i="1"/>
  <c r="H109" i="1"/>
  <c r="H119" i="1"/>
  <c r="D121" i="1"/>
  <c r="L90" i="1"/>
  <c r="L93" i="1"/>
  <c r="L96" i="1"/>
  <c r="E97" i="1"/>
  <c r="M97" i="1"/>
  <c r="H100" i="1"/>
  <c r="I101" i="1"/>
  <c r="R101" i="1"/>
  <c r="J102" i="1"/>
  <c r="L104" i="1"/>
  <c r="E105" i="1"/>
  <c r="M105" i="1"/>
  <c r="H108" i="1"/>
  <c r="I109" i="1"/>
  <c r="R109" i="1"/>
  <c r="L115" i="1"/>
  <c r="E116" i="1"/>
  <c r="M116" i="1"/>
  <c r="I119" i="1"/>
  <c r="R119" i="1"/>
  <c r="G77" i="1"/>
  <c r="P77" i="1" s="1"/>
  <c r="J80" i="1"/>
  <c r="K81" i="1"/>
  <c r="J83" i="1"/>
  <c r="L85" i="1"/>
  <c r="L88" i="1"/>
  <c r="F90" i="1"/>
  <c r="N90" i="1"/>
  <c r="F93" i="1"/>
  <c r="N93" i="1"/>
  <c r="F96" i="1"/>
  <c r="N96" i="1"/>
  <c r="G97" i="1"/>
  <c r="P97" i="1" s="1"/>
  <c r="J100" i="1"/>
  <c r="K101" i="1"/>
  <c r="L102" i="1"/>
  <c r="F104" i="1"/>
  <c r="N104" i="1"/>
  <c r="G105" i="1"/>
  <c r="P105" i="1" s="1"/>
  <c r="J108" i="1"/>
  <c r="K109" i="1"/>
  <c r="L113" i="1"/>
  <c r="F115" i="1"/>
  <c r="N115" i="1"/>
  <c r="G116" i="1"/>
  <c r="K119" i="1"/>
  <c r="K80" i="1"/>
  <c r="L81" i="1"/>
  <c r="K83" i="1"/>
  <c r="L84" i="1"/>
  <c r="E85" i="1"/>
  <c r="M85" i="1"/>
  <c r="E88" i="1"/>
  <c r="M88" i="1"/>
  <c r="G90" i="1"/>
  <c r="G93" i="1"/>
  <c r="G96" i="1"/>
  <c r="H97" i="1"/>
  <c r="K100" i="1"/>
  <c r="L101" i="1"/>
  <c r="E102" i="1"/>
  <c r="M102" i="1"/>
  <c r="G104" i="1"/>
  <c r="H105" i="1"/>
  <c r="L109" i="1"/>
  <c r="L112" i="1"/>
  <c r="E113" i="1"/>
  <c r="M113" i="1"/>
  <c r="G115" i="1"/>
  <c r="H116" i="1"/>
  <c r="L119" i="1"/>
  <c r="L80" i="1"/>
  <c r="E81" i="1"/>
  <c r="P81" i="1" s="1"/>
  <c r="M81" i="1"/>
  <c r="L83" i="1"/>
  <c r="E84" i="1"/>
  <c r="M84" i="1"/>
  <c r="F85" i="1"/>
  <c r="N85" i="1"/>
  <c r="H90" i="1"/>
  <c r="H93" i="1"/>
  <c r="H96" i="1"/>
  <c r="L100" i="1"/>
  <c r="E101" i="1"/>
  <c r="P101" i="1" s="1"/>
  <c r="M101" i="1"/>
  <c r="F102" i="1"/>
  <c r="N102" i="1"/>
  <c r="H104" i="1"/>
  <c r="I105" i="1"/>
  <c r="R105" i="1"/>
  <c r="L108" i="1"/>
  <c r="E109" i="1"/>
  <c r="P109" i="1" s="1"/>
  <c r="M109" i="1"/>
  <c r="L111" i="1"/>
  <c r="E112" i="1"/>
  <c r="P112" i="1" s="1"/>
  <c r="M112" i="1"/>
  <c r="F113" i="1"/>
  <c r="N113" i="1"/>
  <c r="H115" i="1"/>
  <c r="I116" i="1"/>
  <c r="R116" i="1"/>
  <c r="E119" i="1"/>
  <c r="M119" i="1"/>
  <c r="K72" i="1"/>
  <c r="J77" i="1"/>
  <c r="L79" i="1"/>
  <c r="E80" i="1"/>
  <c r="M80" i="1"/>
  <c r="F81" i="1"/>
  <c r="N81" i="1"/>
  <c r="E83" i="1"/>
  <c r="P83" i="1" s="1"/>
  <c r="M83" i="1"/>
  <c r="F84" i="1"/>
  <c r="N84" i="1"/>
  <c r="G85" i="1"/>
  <c r="P85" i="1"/>
  <c r="G88" i="1"/>
  <c r="I90" i="1"/>
  <c r="R90" i="1"/>
  <c r="I93" i="1"/>
  <c r="R93" i="1"/>
  <c r="I96" i="1"/>
  <c r="R96" i="1"/>
  <c r="J97" i="1"/>
  <c r="L99" i="1"/>
  <c r="E100" i="1"/>
  <c r="M100" i="1"/>
  <c r="F101" i="1"/>
  <c r="N101" i="1"/>
  <c r="G102" i="1"/>
  <c r="P102" i="1"/>
  <c r="I104" i="1"/>
  <c r="R104" i="1"/>
  <c r="J105" i="1"/>
  <c r="L107" i="1"/>
  <c r="E108" i="1"/>
  <c r="M108" i="1"/>
  <c r="F109" i="1"/>
  <c r="N109" i="1"/>
  <c r="E111" i="1"/>
  <c r="M111" i="1"/>
  <c r="F112" i="1"/>
  <c r="N112" i="1"/>
  <c r="G113" i="1"/>
  <c r="I115" i="1"/>
  <c r="R115" i="1"/>
  <c r="J116" i="1"/>
  <c r="F119" i="1"/>
  <c r="N119" i="1"/>
  <c r="E79" i="1"/>
  <c r="P79" i="1" s="1"/>
  <c r="F80" i="1"/>
  <c r="G81" i="1"/>
  <c r="F83" i="1"/>
  <c r="G84" i="1"/>
  <c r="E99" i="1"/>
  <c r="F100" i="1"/>
  <c r="G101" i="1"/>
  <c r="E107" i="1"/>
  <c r="F108" i="1"/>
  <c r="G109" i="1"/>
  <c r="F111" i="1"/>
  <c r="G112" i="1"/>
  <c r="G119" i="1"/>
  <c r="V8" i="2"/>
  <c r="AD8" i="2" s="1"/>
  <c r="V14" i="2"/>
  <c r="AD14" i="2" s="1"/>
  <c r="V16" i="2"/>
  <c r="AD16" i="2" s="1"/>
  <c r="V12" i="2"/>
  <c r="AD12" i="2" s="1"/>
  <c r="U70" i="2"/>
  <c r="V11" i="2"/>
  <c r="AD11" i="2" s="1"/>
  <c r="T70" i="2"/>
  <c r="L70" i="2"/>
  <c r="S70" i="2"/>
  <c r="K70" i="2"/>
  <c r="R70" i="2"/>
  <c r="J70" i="2"/>
  <c r="M70" i="2"/>
  <c r="AC70" i="2"/>
  <c r="V9" i="2"/>
  <c r="AD9" i="2" s="1"/>
  <c r="N70" i="2"/>
  <c r="V15" i="2"/>
  <c r="AD15" i="2" s="1"/>
  <c r="V18" i="2"/>
  <c r="AD18" i="2" s="1"/>
  <c r="F70" i="2"/>
  <c r="F73" i="2" s="1"/>
  <c r="P70" i="2"/>
  <c r="V21" i="2"/>
  <c r="AD21" i="2" s="1"/>
  <c r="V24" i="2"/>
  <c r="AD24" i="2" s="1"/>
  <c r="V27" i="2"/>
  <c r="AD27" i="2" s="1"/>
  <c r="V42" i="2"/>
  <c r="AD42" i="2" s="1"/>
  <c r="V47" i="2"/>
  <c r="AD47" i="2" s="1"/>
  <c r="V43" i="2"/>
  <c r="AD43" i="2" s="1"/>
  <c r="V38" i="2"/>
  <c r="AD38" i="2" s="1"/>
  <c r="V31" i="2"/>
  <c r="AD31" i="2" s="1"/>
  <c r="V28" i="2"/>
  <c r="AD28" i="2" s="1"/>
  <c r="V55" i="2"/>
  <c r="AD55" i="2" s="1"/>
  <c r="V50" i="2"/>
  <c r="AD50" i="2" s="1"/>
  <c r="Q70" i="2"/>
  <c r="V66" i="2"/>
  <c r="AD66" i="2" s="1"/>
  <c r="V67" i="2"/>
  <c r="AD67" i="2" s="1"/>
  <c r="V59" i="2"/>
  <c r="AD59" i="2" s="1"/>
  <c r="V62" i="2"/>
  <c r="AD62" i="2" s="1"/>
  <c r="V54" i="2"/>
  <c r="AD54" i="2" s="1"/>
  <c r="N26" i="3"/>
  <c r="N27" i="3"/>
  <c r="E27" i="3"/>
  <c r="E31" i="3" s="1"/>
  <c r="AB14" i="4"/>
  <c r="U72" i="4"/>
  <c r="AB72" i="4" s="1"/>
  <c r="AB8" i="4"/>
  <c r="E97" i="4"/>
  <c r="E100" i="4" s="1"/>
  <c r="F97" i="4"/>
  <c r="T40" i="5"/>
  <c r="V16" i="5"/>
  <c r="F40" i="5"/>
  <c r="F43" i="5" s="1"/>
  <c r="V26" i="5"/>
  <c r="V18" i="5"/>
  <c r="V8" i="5"/>
  <c r="V20" i="5"/>
  <c r="V12" i="5"/>
  <c r="V7" i="5"/>
  <c r="V30" i="5"/>
  <c r="V34" i="5"/>
  <c r="L40" i="5"/>
  <c r="S40" i="5"/>
  <c r="V10" i="5"/>
  <c r="V14" i="5"/>
  <c r="V22" i="5"/>
  <c r="V37" i="5"/>
  <c r="V25" i="5"/>
  <c r="V29" i="5"/>
  <c r="V38" i="5"/>
  <c r="V23" i="5"/>
  <c r="V31" i="5"/>
  <c r="V33" i="5"/>
  <c r="V35" i="5"/>
  <c r="V9" i="5"/>
  <c r="V11" i="5"/>
  <c r="V13" i="5"/>
  <c r="V15" i="5"/>
  <c r="V17" i="5"/>
  <c r="V19" i="5"/>
  <c r="V21" i="5"/>
  <c r="V24" i="5"/>
  <c r="V28" i="5"/>
  <c r="V32" i="5"/>
  <c r="V36" i="5"/>
  <c r="P103" i="1" l="1"/>
  <c r="P69" i="1"/>
  <c r="P93" i="1"/>
  <c r="N129" i="1"/>
  <c r="N121" i="1"/>
  <c r="M121" i="1"/>
  <c r="M129" i="1"/>
  <c r="L129" i="1"/>
  <c r="L121" i="1"/>
  <c r="R121" i="1"/>
  <c r="P120" i="1"/>
  <c r="K98" i="1"/>
  <c r="J98" i="1"/>
  <c r="I98" i="1"/>
  <c r="H98" i="1"/>
  <c r="N98" i="1"/>
  <c r="F98" i="1"/>
  <c r="M98" i="1"/>
  <c r="E98" i="1"/>
  <c r="G98" i="1"/>
  <c r="F114" i="1"/>
  <c r="I76" i="1"/>
  <c r="K115" i="1"/>
  <c r="M115" i="1"/>
  <c r="E115" i="1"/>
  <c r="N88" i="1"/>
  <c r="F88" i="1"/>
  <c r="I88" i="1"/>
  <c r="K88" i="1"/>
  <c r="J88" i="1"/>
  <c r="I80" i="1"/>
  <c r="H80" i="1"/>
  <c r="P80" i="1" s="1"/>
  <c r="H72" i="1"/>
  <c r="N72" i="1"/>
  <c r="N117" i="1" s="1"/>
  <c r="N125" i="1" s="1"/>
  <c r="M72" i="1"/>
  <c r="J72" i="1"/>
  <c r="I72" i="1"/>
  <c r="G72" i="1"/>
  <c r="G117" i="1" s="1"/>
  <c r="G125" i="1" s="1"/>
  <c r="F72" i="1"/>
  <c r="E72" i="1"/>
  <c r="L92" i="1"/>
  <c r="F68" i="1"/>
  <c r="M92" i="1"/>
  <c r="N80" i="1"/>
  <c r="E68" i="1"/>
  <c r="G86" i="1"/>
  <c r="L76" i="1"/>
  <c r="P119" i="1"/>
  <c r="F129" i="1"/>
  <c r="F121" i="1"/>
  <c r="E121" i="1"/>
  <c r="P121" i="1" s="1"/>
  <c r="E129" i="1"/>
  <c r="H121" i="1"/>
  <c r="H129" i="1"/>
  <c r="N116" i="1"/>
  <c r="F116" i="1"/>
  <c r="N114" i="1"/>
  <c r="K104" i="1"/>
  <c r="E104" i="1"/>
  <c r="M104" i="1"/>
  <c r="M96" i="1"/>
  <c r="E96" i="1"/>
  <c r="F92" i="1"/>
  <c r="P92" i="1" s="1"/>
  <c r="K78" i="1"/>
  <c r="K117" i="1" s="1"/>
  <c r="K125" i="1" s="1"/>
  <c r="H78" i="1"/>
  <c r="M78" i="1"/>
  <c r="E78" i="1"/>
  <c r="N78" i="1"/>
  <c r="J78" i="1"/>
  <c r="I78" i="1"/>
  <c r="G78" i="1"/>
  <c r="F78" i="1"/>
  <c r="L72" i="1"/>
  <c r="G121" i="1"/>
  <c r="G129" i="1"/>
  <c r="P99" i="1"/>
  <c r="P111" i="1"/>
  <c r="L116" i="1"/>
  <c r="G114" i="1"/>
  <c r="L98" i="1"/>
  <c r="J76" i="1"/>
  <c r="L86" i="1"/>
  <c r="N92" i="1"/>
  <c r="J96" i="1"/>
  <c r="H86" i="1"/>
  <c r="J113" i="1"/>
  <c r="I113" i="1"/>
  <c r="P113" i="1" s="1"/>
  <c r="K113" i="1"/>
  <c r="G92" i="1"/>
  <c r="M76" i="1"/>
  <c r="J86" i="1"/>
  <c r="I86" i="1"/>
  <c r="K116" i="1"/>
  <c r="E76" i="1"/>
  <c r="J114" i="1"/>
  <c r="H114" i="1"/>
  <c r="K84" i="1"/>
  <c r="H84" i="1"/>
  <c r="J84" i="1"/>
  <c r="I84" i="1"/>
  <c r="P84" i="1" s="1"/>
  <c r="E86" i="1"/>
  <c r="P86" i="1" s="1"/>
  <c r="M68" i="1"/>
  <c r="I121" i="1"/>
  <c r="I129" i="1"/>
  <c r="K108" i="1"/>
  <c r="I108" i="1"/>
  <c r="P108" i="1" s="1"/>
  <c r="L114" i="1"/>
  <c r="K114" i="1"/>
  <c r="I114" i="1"/>
  <c r="J92" i="1"/>
  <c r="H92" i="1"/>
  <c r="M86" i="1"/>
  <c r="J68" i="1"/>
  <c r="K121" i="1"/>
  <c r="K129" i="1"/>
  <c r="N100" i="1"/>
  <c r="P100" i="1" s="1"/>
  <c r="G76" i="1"/>
  <c r="H117" i="1"/>
  <c r="H125" i="1" s="1"/>
  <c r="E114" i="1"/>
  <c r="F76" i="1"/>
  <c r="K92" i="1"/>
  <c r="I92" i="1"/>
  <c r="N74" i="1"/>
  <c r="M74" i="1"/>
  <c r="L74" i="1"/>
  <c r="L117" i="1" s="1"/>
  <c r="L125" i="1" s="1"/>
  <c r="I74" i="1"/>
  <c r="I117" i="1" s="1"/>
  <c r="I125" i="1" s="1"/>
  <c r="H74" i="1"/>
  <c r="F74" i="1"/>
  <c r="P74" i="1" s="1"/>
  <c r="F86" i="1"/>
  <c r="R117" i="1"/>
  <c r="D125" i="1"/>
  <c r="J121" i="1"/>
  <c r="P107" i="1"/>
  <c r="K106" i="1"/>
  <c r="J106" i="1"/>
  <c r="I106" i="1"/>
  <c r="H106" i="1"/>
  <c r="N106" i="1"/>
  <c r="F106" i="1"/>
  <c r="M106" i="1"/>
  <c r="E106" i="1"/>
  <c r="G106" i="1"/>
  <c r="M90" i="1"/>
  <c r="E90" i="1"/>
  <c r="P90" i="1" s="1"/>
  <c r="N86" i="1"/>
  <c r="V48" i="2"/>
  <c r="AD48" i="2" s="1"/>
  <c r="V33" i="2"/>
  <c r="AD33" i="2" s="1"/>
  <c r="V49" i="2"/>
  <c r="AD49" i="2" s="1"/>
  <c r="V46" i="2"/>
  <c r="AD46" i="2" s="1"/>
  <c r="O70" i="2"/>
  <c r="V39" i="2"/>
  <c r="AD39" i="2" s="1"/>
  <c r="V63" i="2"/>
  <c r="AD63" i="2" s="1"/>
  <c r="V45" i="2"/>
  <c r="AD45" i="2" s="1"/>
  <c r="H68" i="2"/>
  <c r="G70" i="2"/>
  <c r="V22" i="2"/>
  <c r="AD22" i="2" s="1"/>
  <c r="V65" i="2"/>
  <c r="AD65" i="2" s="1"/>
  <c r="V58" i="2"/>
  <c r="AD58" i="2" s="1"/>
  <c r="V51" i="2"/>
  <c r="AD51" i="2" s="1"/>
  <c r="V13" i="2"/>
  <c r="AD13" i="2" s="1"/>
  <c r="I70" i="2"/>
  <c r="V29" i="2"/>
  <c r="AD29" i="2" s="1"/>
  <c r="V64" i="2"/>
  <c r="AD64" i="2" s="1"/>
  <c r="V61" i="2"/>
  <c r="AD61" i="2" s="1"/>
  <c r="V35" i="2"/>
  <c r="AD35" i="2" s="1"/>
  <c r="V19" i="2"/>
  <c r="AD19" i="2" s="1"/>
  <c r="V40" i="2"/>
  <c r="AD40" i="2" s="1"/>
  <c r="V30" i="2"/>
  <c r="AD30" i="2" s="1"/>
  <c r="V34" i="2"/>
  <c r="AD34" i="2" s="1"/>
  <c r="V26" i="2"/>
  <c r="AD26" i="2" s="1"/>
  <c r="V36" i="2"/>
  <c r="AD36" i="2" s="1"/>
  <c r="V56" i="2"/>
  <c r="AD56" i="2" s="1"/>
  <c r="V57" i="2"/>
  <c r="AD57" i="2" s="1"/>
  <c r="V7" i="2"/>
  <c r="V52" i="2"/>
  <c r="AD52" i="2" s="1"/>
  <c r="V53" i="2"/>
  <c r="AD53" i="2" s="1"/>
  <c r="U97" i="4"/>
  <c r="U101" i="4" s="1"/>
  <c r="AB97" i="4"/>
  <c r="V40" i="5"/>
  <c r="V43" i="5" s="1"/>
  <c r="N40" i="5"/>
  <c r="P40" i="5"/>
  <c r="I40" i="5"/>
  <c r="Q40" i="5"/>
  <c r="V27" i="5"/>
  <c r="J40" i="5"/>
  <c r="K40" i="5"/>
  <c r="R40" i="5"/>
  <c r="M40" i="5"/>
  <c r="U40" i="5"/>
  <c r="O40" i="5"/>
  <c r="E117" i="1" l="1"/>
  <c r="P68" i="1"/>
  <c r="P78" i="1"/>
  <c r="P104" i="1"/>
  <c r="J117" i="1"/>
  <c r="J125" i="1" s="1"/>
  <c r="P88" i="1"/>
  <c r="P98" i="1"/>
  <c r="F117" i="1"/>
  <c r="F125" i="1" s="1"/>
  <c r="P106" i="1"/>
  <c r="P114" i="1"/>
  <c r="P115" i="1"/>
  <c r="M117" i="1"/>
  <c r="M125" i="1" s="1"/>
  <c r="P76" i="1"/>
  <c r="P116" i="1"/>
  <c r="P72" i="1"/>
  <c r="P96" i="1"/>
  <c r="AD7" i="2"/>
  <c r="V68" i="2"/>
  <c r="AD68" i="2" s="1"/>
  <c r="H70" i="2"/>
  <c r="E125" i="1" l="1"/>
  <c r="P117" i="1"/>
  <c r="AD70" i="2"/>
  <c r="V70" i="2"/>
  <c r="V74" i="2" s="1"/>
</calcChain>
</file>

<file path=xl/comments1.xml><?xml version="1.0" encoding="utf-8"?>
<comments xmlns="http://schemas.openxmlformats.org/spreadsheetml/2006/main">
  <authors>
    <author>Vilnius economics</author>
  </authors>
  <commentList>
    <comment ref="D5" authorId="0" shapeId="0">
      <text>
        <r>
          <rPr>
            <b/>
            <sz val="9"/>
            <color indexed="81"/>
            <rFont val="Tahoma"/>
            <family val="2"/>
            <charset val="186"/>
          </rPr>
          <t>Vilnius economics:</t>
        </r>
        <r>
          <rPr>
            <sz val="9"/>
            <color indexed="81"/>
            <rFont val="Tahoma"/>
            <family val="2"/>
            <charset val="186"/>
          </rPr>
          <t xml:space="preserve">
Jeigu buvo atlikti koregavimai ir iš Paskirstomoms sąnaudoms priskirtų DK sąskaitų/dimensijų buvo iškelta sąnaudų dalis į Nepaskirstomas sąnaudas, tokia DK sąskaita/dimensija čia taip pat nurodoma.</t>
        </r>
      </text>
    </comment>
  </commentList>
</comments>
</file>

<file path=xl/sharedStrings.xml><?xml version="1.0" encoding="utf-8"?>
<sst xmlns="http://schemas.openxmlformats.org/spreadsheetml/2006/main" count="1263" uniqueCount="431">
  <si>
    <t>Reguliuojamosios veiklos ataskaitų patikros techninės užduoties 6.1 priedas</t>
  </si>
  <si>
    <t>VANDENS SEKTORIUS</t>
  </si>
  <si>
    <t>DARBO UŽMOKESČIO SĄNAUDŲ SUVESTINĖ</t>
  </si>
  <si>
    <t>NR.</t>
  </si>
  <si>
    <t>PAREIGYBĖ / SKYRIUS / PADALINYS</t>
  </si>
  <si>
    <t>DARBUOTOJŲ SKAIČIUS</t>
  </si>
  <si>
    <t>PIRMINIS PRISKYRIMAS</t>
  </si>
  <si>
    <t>DK(DIMENSIJŲ) SUMA</t>
  </si>
  <si>
    <t>K1</t>
  </si>
  <si>
    <t>K2</t>
  </si>
  <si>
    <t>K3</t>
  </si>
  <si>
    <t>K4</t>
  </si>
  <si>
    <t>K5</t>
  </si>
  <si>
    <t>K6</t>
  </si>
  <si>
    <t>K7</t>
  </si>
  <si>
    <t>K8</t>
  </si>
  <si>
    <t>K9</t>
  </si>
  <si>
    <t>K10</t>
  </si>
  <si>
    <t>K11</t>
  </si>
  <si>
    <t>K12</t>
  </si>
  <si>
    <t>K13</t>
  </si>
  <si>
    <t>K14</t>
  </si>
  <si>
    <t>K15</t>
  </si>
  <si>
    <t>RVA SUMA</t>
  </si>
  <si>
    <t>RVA PRIEDAS</t>
  </si>
  <si>
    <t>KOREGAVIMO APRAŠYMAS</t>
  </si>
  <si>
    <t>A</t>
  </si>
  <si>
    <t>B</t>
  </si>
  <si>
    <t>C</t>
  </si>
  <si>
    <t>D</t>
  </si>
  <si>
    <t>E</t>
  </si>
  <si>
    <t>F</t>
  </si>
  <si>
    <t>G</t>
  </si>
  <si>
    <t>H</t>
  </si>
  <si>
    <t>I</t>
  </si>
  <si>
    <t>J</t>
  </si>
  <si>
    <t>X</t>
  </si>
  <si>
    <t xml:space="preserve">
RVA 4 PR.</t>
  </si>
  <si>
    <t>RVA 3 PR.</t>
  </si>
  <si>
    <t>IŠ VISO:</t>
  </si>
  <si>
    <t>10 priedas</t>
  </si>
  <si>
    <t>Sąnaudų suvestinė</t>
  </si>
  <si>
    <t>4 priedas</t>
  </si>
  <si>
    <t>Skirtumas</t>
  </si>
  <si>
    <t>Stulpelis</t>
  </si>
  <si>
    <t>Aprašymas</t>
  </si>
  <si>
    <t>Eilės numeris</t>
  </si>
  <si>
    <t>Ataskaitinio laikotarpio personalo duomenys tokiu detalumu, kuriuo vykdomas darbo užmokesčio sąnaudų pirminis priskyrimas: pareigybė, skyrius, padalinys, DK dimensija, kt. (toliau - DU vienetas).</t>
  </si>
  <si>
    <t>1 pvz., jei priskyrimas vykdomas padalinių lygmeniu (pvz., visas padalinys priskiriamas vienai konkrečiai paslaugai konkrečioje sistemoje), vieno padalinio informacija pateikiama vienoje eilutėje.</t>
  </si>
  <si>
    <t>2 pvz., jei priskyrimas vykdomas pareigybių lygmeniu, pateikiamas pareigybių sąrašas.</t>
  </si>
  <si>
    <t>3 pvz., jei priskyrimas vykdomas ir padalinių, ir pareigybių lygmeniu, dalyje eilučių pateikiama padalinių informacija, kitoje dalyje - pareigybių informacija.</t>
  </si>
  <si>
    <t>4 pvz., jei atlyginimo kintama dalis kaupiama kaip bendras fondas, o konkretiems DU vienetams (paslaugoms) paskirstoma naudojant paskirstymo kriterijus, B stulpelyje fondo suma nurodoma vienoje eilutėje kaip atskiras DU vienetas.</t>
  </si>
  <si>
    <t>Svarbu: Atskiroje eilutėje atskleidžiamam DU vienetui neturi būti pritaikytas joks paskirstymo kriterijus.</t>
  </si>
  <si>
    <t xml:space="preserve">Vidutinis sąlyginis ataskaitinio laikotarpio darbuotojų skaičius B stulpelyje nurodytam DU vienetui (pareigybei, skyriui, padaliniui, DK dimensijai, kt.). </t>
  </si>
  <si>
    <t>B stulpelyje nurodyto DU vieneto (pareigybės, skyriaus, padalinio, DK dimensijos, kt.) pirminis priskyrimas: konkreti paslauga konkrečioje sistemoje arba Sąnaudų centras (netiesiogiai paslaugoms priskiriama grupė) arba Bendras veiklos užtikrinimas.</t>
  </si>
  <si>
    <t>Baigtinis pirminio priskyrimo reikšmių sąrašas atitinka 6.4 priedo B stulpelio informaciją.</t>
  </si>
  <si>
    <t>DK darbo užmokesčio sąnaudų, atitinkančių B stulpelį nurodytą DU vienetą, ataskaitinio laikotarpio sąnaudų suma. Stulpelio duomenys turi sutapti su DK ir FA sąnaudų duomenimis.</t>
  </si>
  <si>
    <t>Darbuotojų priskyrimo ir/arba darbo užmokesčio sąnaudų koregavimai. Įterpiama tiek koregavimų stulpelių, kiek reikalinga koregavimams atskleisti.</t>
  </si>
  <si>
    <t>Stulpelių E ir F suma. Stulpelio duomenys turi sutapti su RVA duomenimis</t>
  </si>
  <si>
    <t>RVA priedai, su kurių duomenimis turi sutapti G stulpelio duomenys.</t>
  </si>
  <si>
    <t>F stulpelyje atskleistų koregavimų numeriai</t>
  </si>
  <si>
    <t>F stulpelyje atskleistų koregavimų turinio ir tikslo aprašymas</t>
  </si>
  <si>
    <t>Veiklos sąnaudos</t>
  </si>
  <si>
    <t>Bendrosios sąnaudos</t>
  </si>
  <si>
    <t>Paradvimai</t>
  </si>
  <si>
    <t>I.Apskaitos veikla</t>
  </si>
  <si>
    <t>Vanduo VG</t>
  </si>
  <si>
    <t>II.Gavyba</t>
  </si>
  <si>
    <t>Vanduo VR</t>
  </si>
  <si>
    <t>II.Pristatymas</t>
  </si>
  <si>
    <t>Vanduo VT</t>
  </si>
  <si>
    <t>II.Ruošimas</t>
  </si>
  <si>
    <t>Dumblo tvarkymas</t>
  </si>
  <si>
    <t>III.Dumblas</t>
  </si>
  <si>
    <t>Bendraeksploatacinės sąnaudos</t>
  </si>
  <si>
    <t>Netiesioginės sąnaudos</t>
  </si>
  <si>
    <t>Nuotekų surinkimas</t>
  </si>
  <si>
    <t>III.Surinkimas</t>
  </si>
  <si>
    <t>Nuotekų valymas</t>
  </si>
  <si>
    <t>III.Valymas</t>
  </si>
  <si>
    <t>Asenizacija/Kita veikla</t>
  </si>
  <si>
    <t>V.Nereguliuojama</t>
  </si>
  <si>
    <t>Kita veikla</t>
  </si>
  <si>
    <t>INMT buhalterinio nusidėvėjimo eliminavimas</t>
  </si>
  <si>
    <t>INMT perskaičiuoto nusidėvėjimo sąnaudų įkėlimas</t>
  </si>
  <si>
    <t>Padidintos taršos mokesčių iškėlimas į nepaskirstomas sąnaudas</t>
  </si>
  <si>
    <t>Mob.taršos šaltinių mokesčių perkėlimas į kitų mokesčių eilutę dėl 4 priedo formos, kur Bendrųjų sąnaudų dalyje nėra taršos mokesčių eilutės</t>
  </si>
  <si>
    <t>NEPASKIRSTOMOSIOS SĄNAUDOS</t>
  </si>
  <si>
    <t>Reguliuojamosios veiklos ataskaitų patikros techninės užduoties 6.2 priedas</t>
  </si>
  <si>
    <t>SĄNAUDŲ GRUPAVIMO SUVESTINĖ</t>
  </si>
  <si>
    <t>SĄNAUDŲ GRUPĖS IR POGRUPIAI</t>
  </si>
  <si>
    <t>DK SĄSKAITOS (DIMENSIJOS)</t>
  </si>
  <si>
    <t>DK (DIMENSIJŲ) SUMA</t>
  </si>
  <si>
    <t>Nr.</t>
  </si>
  <si>
    <t>Koregavimo aprašymas</t>
  </si>
  <si>
    <t>RVA 3-4 PRIEDAI</t>
  </si>
  <si>
    <t>Kontrolė</t>
  </si>
  <si>
    <t>K</t>
  </si>
  <si>
    <t>1.</t>
  </si>
  <si>
    <t>J1.Geriamojo vandens įsigijimo sąnaudos</t>
  </si>
  <si>
    <t>2.</t>
  </si>
  <si>
    <t>2.1.</t>
  </si>
  <si>
    <t>Nuotekų tvarkymo paslaugų pirkimo sąnaudos</t>
  </si>
  <si>
    <t>J2.Nuotekų tvarkymo paslaugų pirkimo sąnaudos</t>
  </si>
  <si>
    <t>2.2.</t>
  </si>
  <si>
    <t>Dumblo tvarkymo paslaugų pirkimo sąnaudos</t>
  </si>
  <si>
    <t>3.</t>
  </si>
  <si>
    <t>Elektros energijos sąnaudos</t>
  </si>
  <si>
    <t>3.1.</t>
  </si>
  <si>
    <t>C1.Elektros energija įrenginiams</t>
  </si>
  <si>
    <t>3.2.</t>
  </si>
  <si>
    <t>C2.Elektros energija patalpų eksploatacijai</t>
  </si>
  <si>
    <t>4.</t>
  </si>
  <si>
    <t>Technologinių medžiagų ir technologinio kuro sąnaudos</t>
  </si>
  <si>
    <t>4.1.</t>
  </si>
  <si>
    <t>D1.Technologinės medžiagos</t>
  </si>
  <si>
    <t>4.2.</t>
  </si>
  <si>
    <t>D2.Technologinis kuras (dumblui tvarkyti)</t>
  </si>
  <si>
    <t>5.</t>
  </si>
  <si>
    <t>Kuro transportui sąnaudos</t>
  </si>
  <si>
    <t>5.1.</t>
  </si>
  <si>
    <t>E1.Kuras mašinoms ir gamybiniam transportui</t>
  </si>
  <si>
    <t>5.2.</t>
  </si>
  <si>
    <t>E2.Kuras lengviesiams automobiliams</t>
  </si>
  <si>
    <t>6.</t>
  </si>
  <si>
    <t>Šilumos energijos sąnaudos</t>
  </si>
  <si>
    <t>6.1.</t>
  </si>
  <si>
    <t>C3.Šilumos energija</t>
  </si>
  <si>
    <t>7.</t>
  </si>
  <si>
    <t>Einamojo remonto ir aptarnavimo sąnaudos</t>
  </si>
  <si>
    <t>7.1.</t>
  </si>
  <si>
    <t>A3.Eksploatacinės medžiagos ir remontas</t>
  </si>
  <si>
    <t>7.2.</t>
  </si>
  <si>
    <t>A4.Remonto ir aptarnavimo paslaugų pirkimo sąnaudos</t>
  </si>
  <si>
    <t>7.3.</t>
  </si>
  <si>
    <t>A5.Metrologinės patikros sąnaudos</t>
  </si>
  <si>
    <t>7.4.</t>
  </si>
  <si>
    <t>A6.Avarijų šalinimo sąnaudos</t>
  </si>
  <si>
    <t>7.5.</t>
  </si>
  <si>
    <t xml:space="preserve">A7.Kitos techninio aptarnavimo ir patikros paslaugos </t>
  </si>
  <si>
    <t>8.</t>
  </si>
  <si>
    <t>A1.Ilgalaikio turto nusidėvėjimas</t>
  </si>
  <si>
    <t>9.</t>
  </si>
  <si>
    <t>Personalo sąnaudos</t>
  </si>
  <si>
    <t>9.1.</t>
  </si>
  <si>
    <t>B1.Darbo užmokestis</t>
  </si>
  <si>
    <t>9.2.</t>
  </si>
  <si>
    <t>B2.Soc. draudimas</t>
  </si>
  <si>
    <t>9.3.</t>
  </si>
  <si>
    <t>B3.Darbo saugos priemonės</t>
  </si>
  <si>
    <t>9.4.</t>
  </si>
  <si>
    <t>B4.Personalo mokymas, atestavimas</t>
  </si>
  <si>
    <t>B5.Kitos personalo sąnaudos</t>
  </si>
  <si>
    <t>10.</t>
  </si>
  <si>
    <t>Mokesčių sąnaudos</t>
  </si>
  <si>
    <t>10.1.</t>
  </si>
  <si>
    <t>L1.Mokesčiai už valstybinius gamtos išteklius</t>
  </si>
  <si>
    <t>10.2.</t>
  </si>
  <si>
    <t>L2.Mokesčiai už taršą</t>
  </si>
  <si>
    <t>10.3.</t>
  </si>
  <si>
    <t>L3.Nekilnojamo turto mokesčai</t>
  </si>
  <si>
    <t>10.4.</t>
  </si>
  <si>
    <t>L4.Žemės nuomos mokesčiai</t>
  </si>
  <si>
    <t>10.5.</t>
  </si>
  <si>
    <t>L5.Energetikos įstatyme numatytų mokesčių sąnaudos</t>
  </si>
  <si>
    <t>L6.Kiti mokesčiai</t>
  </si>
  <si>
    <t>11.</t>
  </si>
  <si>
    <t>Finansinės sąnaudos</t>
  </si>
  <si>
    <t>11.1.</t>
  </si>
  <si>
    <t>I1.Bankų paslaugos</t>
  </si>
  <si>
    <t>11.2.</t>
  </si>
  <si>
    <t xml:space="preserve">K12.Kitos finansinės sąnaudos			</t>
  </si>
  <si>
    <t>12.</t>
  </si>
  <si>
    <t>Administracinės sąnaudos</t>
  </si>
  <si>
    <t>12.1.</t>
  </si>
  <si>
    <t>I3.Teisinės paslaugos</t>
  </si>
  <si>
    <t>12.2.</t>
  </si>
  <si>
    <t xml:space="preserve">K8.Žyminio mokesčio sąnaudos			</t>
  </si>
  <si>
    <t>12.3.</t>
  </si>
  <si>
    <t>I9.Konsultacinės paslaugos</t>
  </si>
  <si>
    <t>12.4.</t>
  </si>
  <si>
    <t>I2.Telekomunikacijos paslaugos</t>
  </si>
  <si>
    <t>12.5.</t>
  </si>
  <si>
    <t>K6.Pašto, pasiuntinių paslaugų sąnaudos</t>
  </si>
  <si>
    <t>12.6.</t>
  </si>
  <si>
    <t>K1.Kanceliarinės sąnaudos</t>
  </si>
  <si>
    <t>12.7.</t>
  </si>
  <si>
    <t xml:space="preserve">I7.Org. inventoriaus aptarnavimo sąnaudos		</t>
  </si>
  <si>
    <t>12.8.</t>
  </si>
  <si>
    <t xml:space="preserve">K7.Profesinės literatūros, spaudos sąnaudos			</t>
  </si>
  <si>
    <t>12.9.</t>
  </si>
  <si>
    <t>I6.Patalpų priežiūros paslaugų pirkimo sąnaudos</t>
  </si>
  <si>
    <t>12.10.</t>
  </si>
  <si>
    <t>I10.Apskaitos ir audito paslaugų pirkimo sąnaudos</t>
  </si>
  <si>
    <t>12.11.</t>
  </si>
  <si>
    <t>F1.Transporto paslaugų pirkimo sąnaudos</t>
  </si>
  <si>
    <t>12.12.</t>
  </si>
  <si>
    <t>I4.Gyventojų įmokų administravimas</t>
  </si>
  <si>
    <t>12.13.</t>
  </si>
  <si>
    <t>K3.Vartotojų informavimo paslaugų pirkimo sąnaudos</t>
  </si>
  <si>
    <t>12.14.</t>
  </si>
  <si>
    <t>K5.Administracinės ir kitos sąnaudos</t>
  </si>
  <si>
    <t>13.</t>
  </si>
  <si>
    <t>K2.Sąskaitų pateikimo, sutarčių sudarymo sąnaudos</t>
  </si>
  <si>
    <t>K4.Rinkodaros ir pardavimų sąnaudos</t>
  </si>
  <si>
    <t>14.</t>
  </si>
  <si>
    <t>Kitos sąnaudos</t>
  </si>
  <si>
    <t>14.1.</t>
  </si>
  <si>
    <t xml:space="preserve">K9.Turto nuoma	</t>
  </si>
  <si>
    <t>14.2.</t>
  </si>
  <si>
    <t>H1.Draudimo sąnaudos</t>
  </si>
  <si>
    <t>14.3.</t>
  </si>
  <si>
    <t>G1.Laboratorijų paslaugos</t>
  </si>
  <si>
    <t>14.4.</t>
  </si>
  <si>
    <t>I5.Apskaitos prietaisų keitimo paslaugos</t>
  </si>
  <si>
    <t>I8.Kitų paslaugų pirkimo sąnaudos</t>
  </si>
  <si>
    <t>14.5.</t>
  </si>
  <si>
    <t xml:space="preserve">K10.Kitos pastovios sąnaudos			</t>
  </si>
  <si>
    <t>14.6.</t>
  </si>
  <si>
    <t>A2.Trumpalaikio turto (apskaitos prietaisų) nurašymo sąnaudos</t>
  </si>
  <si>
    <t>14.7.</t>
  </si>
  <si>
    <t xml:space="preserve">K11.Kitos kintamos sąnaudos			</t>
  </si>
  <si>
    <t>-</t>
  </si>
  <si>
    <t>NEP1.Abejotinos ir beviltiškos skolos</t>
  </si>
  <si>
    <t>NEP2.Baudos ir delspinigiai</t>
  </si>
  <si>
    <t>NEP3.Parama, labdara, švietimas, papildomas draudimas</t>
  </si>
  <si>
    <t>NEP4.Tantjemų išmokos</t>
  </si>
  <si>
    <t>NEP5.Narystės, stojamosios įmokos</t>
  </si>
  <si>
    <t>NEP6.Reprezentacija</t>
  </si>
  <si>
    <t>NEP7.Reklama, rinkodara, viešųjų ryšių, konsultacijų, tyrimų sąnaudos</t>
  </si>
  <si>
    <t>NEP8.Komandiruočių, personalo vystymo</t>
  </si>
  <si>
    <t>NEP9.Išmokų sąnaudos</t>
  </si>
  <si>
    <t>NEP10.Mokymų  dalyvių  maitinimo,  konkursų,  parodų,  įvairių  renginių organizavimo,  dovanų  pirkimo,  žalos  atlyginimo, vartotojų patirtų nuostolių atlyginimas, pelno mokesčio, mokesčių nuo dividendų, sporto salių ir kaimo turizmo paslaugų sąnaudos</t>
  </si>
  <si>
    <t>NEP11.Sąnaudos įmonės įvaizdžio kūrimui, salių nuomos, svečių maitinimo ir pan. sąnaudos</t>
  </si>
  <si>
    <t>NEP12.Nenaudojamo, likviduoto, nurašyto, esančio atsargose, išnuomoto, panaudos teise perduoto kitam ūkio subjektui ilgalaikio turto sąnaudos, išsinuomoto, neatlygintinai gauto, panaudos teisėmis disponuojamo turto nusidėvėjimo sąnaudos</t>
  </si>
  <si>
    <t>NEP13.Nebaigtos statybos turto sąnaudos</t>
  </si>
  <si>
    <t>NEP14.Nusidėvėjimo sąnaudos nuo perkainoto  turto</t>
  </si>
  <si>
    <t>NEP15.Nusidėvėjimo sąnaudos nuo ES dalies</t>
  </si>
  <si>
    <t>NEP16.Nusidėvėjimo sąnaudos nuo plėtros darbų</t>
  </si>
  <si>
    <t>NEP17.Nusidėvėjimo sąnaudos nuo prestižo, investicinio turto, finansinio turto</t>
  </si>
  <si>
    <t>NEP18.Nusidėvėjimo sąnauos nuo vartotojų lėšomis sukurto turto</t>
  </si>
  <si>
    <t>NEP19.Nusidėvėjimo sąnaudų dalis nuo nebenaudojamo turto</t>
  </si>
  <si>
    <t>NEP20.Atidėjinių sąnaudos</t>
  </si>
  <si>
    <t>NEP21.Palūkanos</t>
  </si>
  <si>
    <t>NEP22.Finansinės sąnaudos</t>
  </si>
  <si>
    <t>NEP23.Valiutų kursų įtaka</t>
  </si>
  <si>
    <t>NEP24.Kitos finansinės sąnaudos</t>
  </si>
  <si>
    <t>NEP25.Kitos nepaskirstomos sąnaudos</t>
  </si>
  <si>
    <t>FA</t>
  </si>
  <si>
    <t>3 priedas</t>
  </si>
  <si>
    <t>Sąnaudų grupės ir pogrupio numeris.</t>
  </si>
  <si>
    <t>Sąnaudų grupės ir pogrupio pavadinimas pagal RVA 4 priedą</t>
  </si>
  <si>
    <t>DK sąnaudų sąskaitų ir/arba dimensijų (arba jų kombinacijų) kuriose ataskaitiniu laikotarpiu apskaitytos B stulpelyje nurodyto sąnaudų pogrupio sąnaudos, numeriai ir/arba pavadinimai ARBA nuoroda į RAS aprašo dalį, kurioje pateikiama tokia informacija.</t>
  </si>
  <si>
    <t>Jeigu vieno sąnaudų pogrupio sąnaudos apskaitomis keliose DK sąskaitose (dimensijose), jos nurodomos keliose eilutėse, t.y. ta pati DK sąskaita (dimensija) gali kartotis tiek kartų kiek reikia.</t>
  </si>
  <si>
    <t>DK sąnaudų sąskaitų ir/arba dimensijų (arba jų kombinacijų), nurodytų C stulpelyje ir atitinkančių B stulpelio sąnaudų pogrupį, ataskaitinio laikotarpio sąnaudų suma. Stulpelio duomenys turi sutapti su DK ir FA sąnaudų duomenimis.</t>
  </si>
  <si>
    <t>Sąnaudų grupavimo koregavimai, skirti atskleisti:</t>
  </si>
  <si>
    <t>1) DK ir RVA sąnaudų grupių sąsajų, nurodytų RAS apraše korekcijas (jei tokios atliktos ruošiant ataskaitinio laikotarpio RVA). Jei sąsajos atitinka RAS aprašą, koregavimai neatliekami.</t>
  </si>
  <si>
    <t>2) sąnaudų sumos pasikeitimą dėl specifinių sąnaudų apskaitos skirtumų, pvz., turto nusidėvėjimo skaičiavimo, dalies ilgalaikio turto pripažinimo sąnaudomis reguliavimo apskaitoje ir pan. Koregavimų kiekis nėra ribojamas, tačiau koregavimų logika turi būti atskleista.</t>
  </si>
  <si>
    <t>K1 ir K2 koregavimuose atskleidžiamas turto nusidėvėjimo sąnaudų koregavimas, t.y. (K1) buhalterinių nusidėvėjimo sąnaudų eliminavimas ir (K2) perskaičiuotų RAS nusidėvėjimo sąnaudų įkėlimas.</t>
  </si>
  <si>
    <t>Bendru atveju koregavimų stulpelių suma turi būti lygi nuliui.</t>
  </si>
  <si>
    <t>Įterpiama tiek koregavimų stulpelių, kiek reikalinga koregavimams atskleisti.</t>
  </si>
  <si>
    <t>Stulpelių D ir E suma. Stulpelio duomenys turi sutapti su RVA duomenimis.</t>
  </si>
  <si>
    <t>RVA priedai, su kurių duomenimis turi sutapti F stulpelio duomenys.</t>
  </si>
  <si>
    <t>E stulpelyje atskleistų koregavimų numeriai.</t>
  </si>
  <si>
    <t>E stulpelyje atskleistų koregavimų turinio ir tikslo aprašymas.</t>
  </si>
  <si>
    <t>Reguliuojamosios veiklos ataskaitų patikros techninės užduoties 6.3 priedas</t>
  </si>
  <si>
    <t>NEPASKIRSTOMŲ SĄNAUDŲ SUVESTINĖ</t>
  </si>
  <si>
    <t>NEPASKIRSTOMŲ SĄNAUDŲ POGRUPIS</t>
  </si>
  <si>
    <t>DK SĄSKAITOS / DIMENSIJOS</t>
  </si>
  <si>
    <t>NEPASKIRSTOMŲ SĄNAUDŲ SUMA</t>
  </si>
  <si>
    <t>RVA SĄNAUDŲ  POGRUPIS</t>
  </si>
  <si>
    <t>Modelio nepaskirstomų sąnaudų pogrupiai</t>
  </si>
  <si>
    <t>RVA 3 PRIEDAS</t>
  </si>
  <si>
    <t>E.1. Beviltiškos skolos, baudos, delspinigiai</t>
  </si>
  <si>
    <t xml:space="preserve">
RVA 3 PR.</t>
  </si>
  <si>
    <t>E.2. Paramą, labdarą, vartotojų švietimo sąnaudas, išskyrus tas, kurios privalomos pagal teisės aktų reikalavimus, papildomo draudimo sąnaudas, išskyrus darbuotojų, dirbančių pavojingus darbus ir (ar) su potencialiai pavojingais įrenginiais, draudimo nuo nelaimingų atsitikimų darbe sąnaudas</t>
  </si>
  <si>
    <t>E.3. Tantjemų išmokos</t>
  </si>
  <si>
    <t>E.4. Narystės, stojamųjų įmokų sąnaudos, išskyrus sąnaudas dėl teisės aktuose numatyto privalomo dalyvavimo, tiesiogiai susijusio su reguliuojamu verslo vienetu</t>
  </si>
  <si>
    <t>E.5. Patirtos palūkanų ir kitos finansinės-investicinės veiklos sąnaudos</t>
  </si>
  <si>
    <t>E.6. Komandiruočių, personalo mokymo sąnaudos (išskyrus tas, kurios yra būtinos reguliuojamai veiklai vykdyti)</t>
  </si>
  <si>
    <t>E.7. reprezentacijos, reklamos, viešųjų ryšių, rinkodaros, konsultacijų, tyrimų sąnaudos (išskyrus tas, kurios yra būtinos reguliuojamai veiklai vykdyti)</t>
  </si>
  <si>
    <t>E.8. Nenaudojamo, likviduoto, nurašyto, esančio atsargose, išnuomoto (išskyrus Aprašo 14 punkte numatytu atveju, kai ne mažiau kaip pusė nuomos pajamų priskiriama reguliuojamai veiklai), panaudos teise perduoto kitam ūkio subjektui ilgalaikio turto sąnaudos (išskyrus užkonservuoto turto palaikymo sąnaudas, jei Ūkio subjektas pateikia ekonominį ar teisinį pagrindimą dėl turto užkonservavimo pagrįstumo), išsinuomoto, Ūkio subjektui neatlygintinai (nemokamai) perduoto, panaudos teisėmis disponuojamo turto nusidėvėjimo sąnaudos</t>
  </si>
  <si>
    <t>E.9. Nebaigtos statybos ilgalaikio turto sąnaudos</t>
  </si>
  <si>
    <t>E.14. Išmokos įvairioms kultūros, sveikatinimo ir sporto paslaugoms, gimimo pašalpos, išmokos už mokymosi ir papildomas atostogas, pašalpos mirties atveju, pašalpos už nepilnamečius ir neįgalius šeimos narius, parama profsąjungoms bei išmokos darbuotojams, kurios viršija Lietuvos Respublikos darbo kodekse ir kituose teisės aktuose numatytas privalomas išmokas, kitos su darbuotojo darbo rezultatais nesusijusių išmokų sąnaudos</t>
  </si>
  <si>
    <t>E.15. Mokymų dalyvių maitinimo, konkursų, parodų, įvairių renginių, organizavimo, dovanų pirkimo, žalos atlyginimo, išskyrus dėl gamtos stichijų ar force majeure aplinkybių, vartotojų patirtų nuostolių atlyginimas, pelno mokesčio, mokesčių nuo dividendų, sporto salių ir kaimo turizmo teikiamų paslaugų bei kitų panašaus pobūdžio paslaugų, susijusių su rekreacija, įsigijimo sąnaudos</t>
  </si>
  <si>
    <t>E.16. Sąnaudos, susijusias su Ūkio subjekto įvaizdžio kūrimo tikslais, atidėjinių, valdybos narių atlyginimų, salių nuomos, svečių maitinimo ir kitos panašaus pobūdžio sąnaudos</t>
  </si>
  <si>
    <t>E.19. Nurašyto į sąnaudas ilgalaikio turto vertė</t>
  </si>
  <si>
    <t>E.10-13, E.17, E.18. Kitos nepaskirstomosios sąnaudos (Nusidėvėjimo sąnaudų skirtumas)</t>
  </si>
  <si>
    <t xml:space="preserve">E.20. Kitos reguliuojamos veiklos nepaskirstomosios sąnaudos, kitos nereguliuojamos veiklos sąnaudos </t>
  </si>
  <si>
    <t>DK</t>
  </si>
  <si>
    <t>Nusidėvėjimo skirtumas</t>
  </si>
  <si>
    <t>Nepaskirstomų sąnaudų pogrupis pagal Aprašo 27 punkto papunktį.</t>
  </si>
  <si>
    <t>DK sąnaudų sąskaitų, kuriose apskaitomos konkrečios nepaskirstomos sąnaudos, numeriai (nurodoma ir tais atvejais, kai D stulpelio reikšmė lygi 0 arba ne visa DK sąskaita, o tik jos dalis priskiriama nepaskirstomoms sąnaudoms)</t>
  </si>
  <si>
    <t>Ataskaitinio laikotarpio nepaskirstomų sąnaudų suma, atitinkanti DK ir RVA priedų duomenis.</t>
  </si>
  <si>
    <t>RVA sąnaudų pogrupis (-iai), kur ataskaitiniu laikotarpiu apskaitytos nepaskirstomos sąnaudos.</t>
  </si>
  <si>
    <t>RVA priedai, su kurių duomenimis turi sutapti D stulpelio duomenys.</t>
  </si>
  <si>
    <t>Reguliuojamosios veiklos ataskaitų patikros techninės užduoties 6.4 priedas</t>
  </si>
  <si>
    <t>PIRMINIO PRISKYRIMO SUVESTINĖ</t>
  </si>
  <si>
    <t>SĄNAUDŲ KATEGORIJA</t>
  </si>
  <si>
    <t>SĄNAUDŲ PIRMINIS PRISKYRIMAS</t>
  </si>
  <si>
    <t>DK (DIMENSIJOS) SĄSAJA</t>
  </si>
  <si>
    <t>DK SUMA</t>
  </si>
  <si>
    <t>RVA 3-4 PRIEDAS</t>
  </si>
  <si>
    <t>Tiesioginės sąnaudos</t>
  </si>
  <si>
    <t>Apskaitos veikla</t>
  </si>
  <si>
    <t xml:space="preserve">2. Apskaitos veikla </t>
  </si>
  <si>
    <t>RVA 4 PR.</t>
  </si>
  <si>
    <t>Geriamojo vandens tiekimas</t>
  </si>
  <si>
    <t xml:space="preserve">3.1. Geriamojo vandens gavyba </t>
  </si>
  <si>
    <t>3.2. Geriamojo vandens ruošimas</t>
  </si>
  <si>
    <t>3.3. Geriamojo vandens pristatymas</t>
  </si>
  <si>
    <t>Nuotekų tvarkymas</t>
  </si>
  <si>
    <t>4.1. Nuotekų surinkimas</t>
  </si>
  <si>
    <t>4.2. Nuotekų valymas</t>
  </si>
  <si>
    <t>4.3. Nuotekų dumblo tvarkymas</t>
  </si>
  <si>
    <t>Paviršinių nuotekų tvarkymas</t>
  </si>
  <si>
    <t>5. Paviršinių nuotekų tvarkymas (tik esant atskirai paviršinių nuotekų tvarkymo sistemai)</t>
  </si>
  <si>
    <t>III.Pav.nuotekos</t>
  </si>
  <si>
    <t>Kitos reguliuojamosios veiklos verslo vienetas</t>
  </si>
  <si>
    <t>6. Kitos reguliuojamosios veiklos verslo vienetas</t>
  </si>
  <si>
    <t>IV.Kita_reguliuojama</t>
  </si>
  <si>
    <t>Kitos veiklos (nereguliuojamosios veiklos) verslo vienetas</t>
  </si>
  <si>
    <t>7. Kitos veiklos (nereguliuojamosios veiklos) verslo vienetas</t>
  </si>
  <si>
    <t>Nepaskirstomos sąnaudos</t>
  </si>
  <si>
    <t>Nepriskirta*</t>
  </si>
  <si>
    <t>(netaikoma)</t>
  </si>
  <si>
    <t>Sąnaudų kategorija.</t>
  </si>
  <si>
    <t>Pirminis priskyrimas: Įmonės teikiamų paslaugų sąrašas (tiesioginės sąnaudos), netiesioginių sąnaudų grupė (netiesioginės sąnaudos), bendro veiklos palaikymo sąnaudos (bendrosios sąnaudos), nepaskirstomos sąnaudos.</t>
  </si>
  <si>
    <t>Įmonė gali įsiterpti papildomų eilučių, kiek tai reikalinga pirminio priskyrimo informacijai atskleisti.</t>
  </si>
  <si>
    <t>Bendru atveju turi atitikti RAS aprašo informaciją.</t>
  </si>
  <si>
    <t>DK sąnaudų sąskaitų ir/arba dimensijų (arba jų kombinacijų) numeriai, naudojami Įmonės apskaitoje pirminiam sąnaudų priskyrimui ARBA nuoroda į RAS aprašo dalį, kurioje pateikiama tokia informacija.</t>
  </si>
  <si>
    <t>1 pvz., Įmonės, naudojančios DK dimensijas, pateikia DK ir/ arba DK dimensijų (pvz., kaštų centrų, vidinių padalinių) numerius</t>
  </si>
  <si>
    <t>2 pvz., Įmonės, nenaudojančios DK dimensijų, pateikia DK sąskaitų numerius</t>
  </si>
  <si>
    <t xml:space="preserve">DK sąnaudų sąskaitų ir/arba dimensijų (arba jų kombinacijų) , nurodytų C stulpelyje, ataskaitinio laikotarpio sąnaudų suma. Stulpelio duomenys turi sutapti su DK ir FA sąnaudų duomenimis. </t>
  </si>
  <si>
    <t>Turi būti galimybė Įmonės apskaitos sistemoje aiškiai identifikuoti ir, esant poreikiui, detalizuoti kiekvieną, D stulpelyje nurodytą, sumą, pvz., formuojant DK sąskaitų (dimensijų) ataskaitą</t>
  </si>
  <si>
    <t>Sąnaudų priskyrimo koregavimai, skirti atskleisti:</t>
  </si>
  <si>
    <t>1) sąnaudų pirminio priskyrimo korekcijas (jei tokios atliktos ruošiant ataskaitinio laikotarpio RVA). Jei pirminis priskyrimas atitinka RAS aprašą, koregavimai neatliekami.</t>
  </si>
  <si>
    <t>K1 ir K2 koregavimuose atskleidžiamas turto nusidėvėjimo sąnaudų koregavimas, t.y. (K1) buhalterinių nusidėvėjimo sąnaudų eliminavimas ir (K2) perskaičiuotų RAS nusidėvėjimo sąnaudų įkėlimas bei nusidėvėjimo skirtumo atskleidimas nepaskirstomose sąnaudose.</t>
  </si>
  <si>
    <t>Stulpelių D ir E suma</t>
  </si>
  <si>
    <t>Stulpelio duomenys turi sutapti su RVA duomenimis.</t>
  </si>
  <si>
    <t>* - eilutėje "Nepriskirta" pateikiama sąnaudų suma, kuriai ataskaitinio laikotarpio metu nebuvo priskirtas DK (dimensija) sąsajos požymis. Ši suma priskiriama (atskleidžiama) per koregavimus E stulpelyje.</t>
  </si>
  <si>
    <t>PASKIRSTYMO KRITERIJŲ PATIKRA</t>
  </si>
  <si>
    <t>A DALIS. PASKIRSTYMO KRITERIJŲ SĄRAŠAS</t>
  </si>
  <si>
    <t>NETIESIOGINIŲ SĄNAUDŲ GRUPĖS</t>
  </si>
  <si>
    <t>Nešiklis, mato vnt.</t>
  </si>
  <si>
    <t>Nešiklio reikšmė, iš viso</t>
  </si>
  <si>
    <t>IŠ VISO</t>
  </si>
  <si>
    <r>
      <t xml:space="preserve">Bendrosios sąnaudos </t>
    </r>
    <r>
      <rPr>
        <i/>
        <sz val="10"/>
        <color rgb="FF000000"/>
        <rFont val="Times New Roman"/>
        <family val="1"/>
      </rPr>
      <t>(išskyrus bendrai paskirstomas nusidėvėjimo (amortizacijos) sąnaudas)</t>
    </r>
  </si>
  <si>
    <r>
      <t xml:space="preserve">Bendrosios sąnaudos </t>
    </r>
    <r>
      <rPr>
        <i/>
        <sz val="10"/>
        <color rgb="FF000000"/>
        <rFont val="Times New Roman"/>
        <family val="1"/>
      </rPr>
      <t>(bendrai paskirstomas nusidėvėjimo (amortizacijos) sąnaudas)</t>
    </r>
  </si>
  <si>
    <t>B DALIS. PASKIRSTYMO PATIKRINIMAS</t>
  </si>
  <si>
    <t>Sąnaudų iš viso</t>
  </si>
  <si>
    <t>RVA 4 PRIEDAS</t>
  </si>
  <si>
    <t>Netiesioginės sąnaudos (iš viso)</t>
  </si>
  <si>
    <t>Bendrosios sąnaudos (iš viso)</t>
  </si>
  <si>
    <t>4 priedas (netiesioginės)</t>
  </si>
  <si>
    <t>Bendrosios sąnaudos ne nusidėvėjimas 4 priedas</t>
  </si>
  <si>
    <t>Bendrosios sąnaudos nusidėvėjimas</t>
  </si>
  <si>
    <t>Netiesioginių sąnaudų grupių sąrašas. Papildomai atskira eilute nurodomos Bendrosios sąnaudos.</t>
  </si>
  <si>
    <t>Įmonės ataskaitiniu laikotarpiu naudotų paskirstymo kriterijų sąrašas: pavadinimas ir mato vienetas.</t>
  </si>
  <si>
    <t>Turi atitikti RAS aprašo informaciją.</t>
  </si>
  <si>
    <t>Turi atitikti kartu su RVA teikiamo Paskirstymo kriterijų sąrašo informaciją.</t>
  </si>
  <si>
    <t>Įmonės ataskaitiniu laikotarpiu naudotų paskirstymo kriterijų suminės reikšmės</t>
  </si>
  <si>
    <t>Turi sutapti su D stulpelių suma.</t>
  </si>
  <si>
    <t>Įmonės ataskaitiniu laikotarpiu naudotų paskirstymo kriterijų reikšmės kiekvienai paslaugai konkrečioje sistemoje.</t>
  </si>
  <si>
    <t>Sąnaudų centrui priskirta sąnaudų suma, kuri skirstoma naudojant paskirstymo kriterijus.</t>
  </si>
  <si>
    <t>Kiekvieno sąnaudų centro suma turi sutapti su RVA informacija.</t>
  </si>
  <si>
    <t>Kiekvienos netiesioginių sąnaudų grupės suma, paskirstyta konkrečiai paslaugai konkrečioje sistemoje, naudojant paskirstymo kriterijus</t>
  </si>
  <si>
    <t>Turi atitikti E stulpelio dalį, lygią D stulelyje nurodytai paskirstymo kriterijaus reikšmei (F = E ÷ C × D)</t>
  </si>
  <si>
    <t>F stulpelio duomenys paslaugų lygmeniu turi sutapti su RVA duomenimis.</t>
  </si>
  <si>
    <t>Geriamojo vandens įsigijimo sąnaudos</t>
  </si>
  <si>
    <t>Elektros energija siurbliams,  orapūtėms, maišyklėms ir kitiems technologiniams įrenginiams</t>
  </si>
  <si>
    <t>Patalpų šildymo, apšvietimo, vėdinimo ir eksploatacijos elektros energijos sąnaudos</t>
  </si>
  <si>
    <t>Technologinių medžiagų sąnaudos</t>
  </si>
  <si>
    <t>Technologinio kuro sąnaudos</t>
  </si>
  <si>
    <t xml:space="preserve">Kuras mašinoms ir gamybiniam transportui (asenizacijos transporto priemonėms, transportui dumblui, vandeniui vežti, autobusams žmonėms vežti) </t>
  </si>
  <si>
    <t>Kuras lengviesiems automobiliams</t>
  </si>
  <si>
    <t>Šilumos energijos patalpų šildymui sąnaudos</t>
  </si>
  <si>
    <t>Remonto medžiagų ir detalių  sąnaudos</t>
  </si>
  <si>
    <t>Remonto ir aptarnavimo paslaugų pirkimo sąnaudos</t>
  </si>
  <si>
    <t xml:space="preserve">   Metrologinės patikros sąnaudos</t>
  </si>
  <si>
    <t xml:space="preserve">   Avarijų šalinimo sąnaudos</t>
  </si>
  <si>
    <t xml:space="preserve">Kitos techninio aptarnavimo ir patikros (kėlimo mechanizmų, energetikos įrenginių) paslaugos </t>
  </si>
  <si>
    <t>Nusidėvėjimo (amortizacijos) sąnaudos</t>
  </si>
  <si>
    <t xml:space="preserve">   Darbo užmokesčio sąnaudos</t>
  </si>
  <si>
    <t xml:space="preserve">   Darbdavio įmokų VSDFV ir kitų darbdavio įmokų VSDFV sąnaudos</t>
  </si>
  <si>
    <t xml:space="preserve">   Darbo saugos sąnaudos</t>
  </si>
  <si>
    <t xml:space="preserve">   Kitos personalo sąnaudos</t>
  </si>
  <si>
    <t xml:space="preserve">   Mokesčio už valstybinius gamtos išteklius sąnaudos</t>
  </si>
  <si>
    <t xml:space="preserve">   Mokesčio už taršą sąnaudos</t>
  </si>
  <si>
    <t xml:space="preserve">   Nekilnojamojo turto mokesčio sąnaudos</t>
  </si>
  <si>
    <t xml:space="preserve">   Žemės nuomos mokesčio sąnaudos</t>
  </si>
  <si>
    <t xml:space="preserve">   Kitų mokesčių sąnaudos</t>
  </si>
  <si>
    <t xml:space="preserve">   Banko paslaugų (komisinių) sąnaudos			</t>
  </si>
  <si>
    <t xml:space="preserve">   Kitos finansinės sąnaudos</t>
  </si>
  <si>
    <t xml:space="preserve">   Teisinių paslaugų pirkimo sąnaudos</t>
  </si>
  <si>
    <t xml:space="preserve">   Žyminio mokesčio sąnaudos			</t>
  </si>
  <si>
    <t xml:space="preserve">   Konsultacinių paslaugų pirkimo sąnaudos			</t>
  </si>
  <si>
    <t xml:space="preserve">   Ryšių paslaugų sąnaudos			</t>
  </si>
  <si>
    <t xml:space="preserve">   Pašto, pasiuntinių paslaugų sąnaudos			</t>
  </si>
  <si>
    <t xml:space="preserve">  Kanceliarinės sąnaudos			</t>
  </si>
  <si>
    <t xml:space="preserve">   Org. inventoriaus aptarnavimo, remonto paslaugų pirkimo sąnaudos		</t>
  </si>
  <si>
    <t xml:space="preserve">   Profesinės literatūros, spaudos sąnaudos			</t>
  </si>
  <si>
    <t xml:space="preserve">   Patalpų priežiūros paslaugų pirkimo sąnaudos</t>
  </si>
  <si>
    <t xml:space="preserve">   Apskaitos ir audito paslaugų pirkimo sąnaudos</t>
  </si>
  <si>
    <t xml:space="preserve">   Transporto paslaugų pirkimo sąnaudos</t>
  </si>
  <si>
    <t xml:space="preserve">   Įmokų administravimo paslaugų sąnaudos</t>
  </si>
  <si>
    <t xml:space="preserve">   Vartotojų informavimo paslaugų pirkimo sąnaudos</t>
  </si>
  <si>
    <t xml:space="preserve">   Kitos administravimo sąnaudos.</t>
  </si>
  <si>
    <t>Rinkodaros ir pardavimų sąnaudos</t>
  </si>
  <si>
    <t xml:space="preserve">   Turto nuomos sąnaudos</t>
  </si>
  <si>
    <t>Draudimo sąnaudos</t>
  </si>
  <si>
    <t xml:space="preserve">   Laboratorinių tyrimų pirkimo sąnaudos</t>
  </si>
  <si>
    <t>Kitų paslaugų   pirkimo sąnaudos</t>
  </si>
  <si>
    <t>Kitos pastoviosios sąnaudos</t>
  </si>
  <si>
    <t>Trumpalaikio turto (vandens ir nuotekų apskaitos prietaisai) nurašymo sąnaudos</t>
  </si>
  <si>
    <t>Kitos kintamosios sąnaudos</t>
  </si>
  <si>
    <t>Beviltiškos skolos, baudos, delspinigiai (GVTNT)</t>
  </si>
  <si>
    <t>Paramą, labdarą, vartotojų švietimo sąnaudas, išskyrus tas, kurios privalomos pagal teisės aktų reikalavimus, papildomo draudimo sąnaudas, išskyrus darbuotojų, dirbančių pavojingus darbus ir (ar) su potencialiai pavojingais įrenginiais, draudimo nuo nelaimingų atsitikimų darbe sąnaudas (GVTNT)</t>
  </si>
  <si>
    <t>Tantjemų išmokos (GVTNT)</t>
  </si>
  <si>
    <t>Narystės, stojamųjų įmokų sąnaudos, išskyrus sąnaudas dėl teisės aktuose numatyto privalomo dalyvavimo, tiesiogiai susijusio su reguliuojamu verslo vienetu (GVTNT)</t>
  </si>
  <si>
    <t>Patirtos palūkanų ir kitos finansinės-investicinės veiklos sąnaudos (GVTNT)</t>
  </si>
  <si>
    <t>Komandiruočių, personalo mokymo sąnaudos (išskyrus tas, kurios yra būtinos reguliuojamai veiklai vykdyti) (GVTNT)</t>
  </si>
  <si>
    <t>Reprezentacijos, reklamos, viešųjų ryšių, rinkodaros, konsultacijų, tyrimų sąnaudos (išskyrus tas, kurios yra būtinos reguliuojamai veiklai vykdyti) (GVTNT)</t>
  </si>
  <si>
    <t>Nenaudojamo, likviduoto, nurašyto, esančio atsargose, išnuomoto (išskyrus Aprašo 14 punkte numatytu atveju, kai ne mažiau kaip pusė nuomos pajamų priskiriama reguliuojamai veiklai), panaudos teise perduoto kitam ūkio subjektui ilgalaikio turto sąnaudos (išskyrus užkonservuoto turto palaikymo sąnaudas, jei Ūkio subjektas pateikia ekonominį ar teisinį pagrindimą dėl turto užkonservavimo pagrįstumo), išsinuomoto, Ūkio subjektui neatlygintinai (nemokamai) perduoto, panaudos teisėmis disponuojamo turto nusidėvėjimo sąnaudos (GVTNT)</t>
  </si>
  <si>
    <t>Nebaigtos statybos ilgalaikio turto sąnaudos (GVTNT)</t>
  </si>
  <si>
    <t>Išmokos įvairioms kultūros, sveikatinimo ir sporto paslaugoms, gimimo pašalpos, išmokos už mokymosi ir papildomas atostogas, pašalpos mirties atveju, pašalpos už nepilnamečius ir neįgalius šeimos narius, parama profsąjungoms bei išmokos darbuotojams, kurios viršija Lietuvos Respublikos darbo kodekse ir kituose teisės aktuose numatytas privalomas išmokas, kitos su darbuotojo darbo rezultatais nesusijusių išmokų sąnaudos (GVTNT)</t>
  </si>
  <si>
    <t>Mokymų dalyvių maitinimo, konkursų, parodų, įvairių renginių, organizavimo, dovanų pirkimo, žalos atlyginimo, išskyrus dėl gamtos stichijų ar force majeure aplinkybių, vartotojų patirtų nuostolių atlyginimas, pelno mokesčio, mokesčių nuo dividendų, sporto salių ir kaimo turizmo teikiamų paslaugų bei kitų panašaus pobūdžio paslaugų, susijusių su rekreacija, įsigijimo sąnaudos (GVTNT)</t>
  </si>
  <si>
    <t>Sąnaudos, susijusias su Ūkio subjekto įvaizdžio kūrimo tikslais, atidėjinių, valdybos narių atlyginimų, salių nuomos, svečių maitinimo ir kitos panašaus pobūdžio sąnaudos (GVTNT)</t>
  </si>
  <si>
    <t>Nurašyto į sąnaudas ilgalaikio turto vertė (GVTNT)*</t>
  </si>
  <si>
    <t>Kitos reguliuojamos veiklos nepaskirstomosios sąnaudos, kitos nereguliuojamos veiklos sąnaudos</t>
  </si>
  <si>
    <t>Tiesiogiai paslaugoms priskirto naudojamo turto buhalterinė įsigijimo vertė, Eur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</si>
</sst>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0.0;\-"/>
    <numFmt numFmtId="166" formatCode="#,##0;\-#,##0;\-"/>
    <numFmt numFmtId="167" formatCode="#,##0.00;\-#,##0.00;\-"/>
  </numFmts>
  <fonts count="31"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10"/>
      <color theme="1"/>
      <name val="Arial"/>
      <family val="2"/>
    </font>
    <font>
      <sz val="10"/>
      <color theme="1"/>
      <name val="Times New Roman"/>
      <family val="1"/>
      <charset val="186"/>
    </font>
    <font>
      <sz val="11"/>
      <color theme="1"/>
      <name val="Calibri"/>
      <family val="2"/>
      <charset val="186"/>
      <scheme val="minor"/>
    </font>
    <font>
      <b/>
      <sz val="10"/>
      <color theme="1"/>
      <name val="Times New Roman"/>
      <family val="1"/>
      <charset val="186"/>
    </font>
    <font>
      <i/>
      <sz val="10"/>
      <color theme="1"/>
      <name val="Times New Roman"/>
      <family val="1"/>
      <charset val="186"/>
    </font>
    <font>
      <i/>
      <sz val="10"/>
      <name val="Times New Roman"/>
      <family val="1"/>
      <charset val="186"/>
    </font>
    <font>
      <i/>
      <sz val="10"/>
      <color rgb="FFFF0000"/>
      <name val="Times New Roman"/>
      <family val="1"/>
      <charset val="186"/>
    </font>
    <font>
      <b/>
      <sz val="8"/>
      <color theme="1"/>
      <name val="Times New Roman"/>
      <family val="1"/>
    </font>
    <font>
      <sz val="8"/>
      <color theme="1"/>
      <name val="Times New Roman"/>
      <family val="1"/>
    </font>
    <font>
      <sz val="8"/>
      <color theme="1"/>
      <name val="Arial"/>
      <family val="2"/>
    </font>
    <font>
      <b/>
      <i/>
      <sz val="10"/>
      <color theme="1"/>
      <name val="Times New Roman"/>
      <family val="1"/>
      <charset val="186"/>
    </font>
    <font>
      <i/>
      <sz val="10"/>
      <color theme="1"/>
      <name val="Times New Roman"/>
      <family val="1"/>
    </font>
    <font>
      <sz val="11"/>
      <color theme="1"/>
      <name val="Times New Roman"/>
      <family val="1"/>
    </font>
    <font>
      <sz val="10"/>
      <color rgb="FF000000"/>
      <name val="Times New Roman"/>
      <family val="1"/>
    </font>
    <font>
      <b/>
      <sz val="10"/>
      <color rgb="FF000000"/>
      <name val="Times New Roman"/>
      <family val="1"/>
    </font>
    <font>
      <b/>
      <sz val="9"/>
      <color indexed="81"/>
      <name val="Tahoma"/>
      <family val="2"/>
      <charset val="186"/>
    </font>
    <font>
      <sz val="9"/>
      <color indexed="81"/>
      <name val="Tahoma"/>
      <family val="2"/>
      <charset val="186"/>
    </font>
    <font>
      <sz val="10"/>
      <name val="Times New Roman"/>
      <family val="1"/>
    </font>
    <font>
      <b/>
      <sz val="10"/>
      <name val="Times New Roman"/>
      <family val="1"/>
      <charset val="186"/>
    </font>
    <font>
      <b/>
      <sz val="10"/>
      <color indexed="8"/>
      <name val="Times New Roman"/>
      <family val="1"/>
    </font>
    <font>
      <b/>
      <sz val="10"/>
      <name val="Times New Roman"/>
      <family val="1"/>
    </font>
    <font>
      <b/>
      <sz val="10"/>
      <color indexed="8"/>
      <name val="Times New Roman"/>
      <family val="1"/>
      <charset val="186"/>
    </font>
    <font>
      <sz val="10"/>
      <color indexed="8"/>
      <name val="Times New Roman"/>
      <family val="1"/>
    </font>
    <font>
      <i/>
      <sz val="10"/>
      <color rgb="FF000000"/>
      <name val="Times New Roman"/>
      <family val="1"/>
    </font>
    <font>
      <sz val="10"/>
      <name val="Times New Roman"/>
      <family val="1"/>
      <charset val="186"/>
    </font>
    <font>
      <i/>
      <sz val="10"/>
      <color indexed="8"/>
      <name val="Times New Roman"/>
      <family val="1"/>
      <charset val="186"/>
    </font>
    <font>
      <sz val="10"/>
      <color indexed="8"/>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style="thin">
        <color auto="1"/>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6" fillId="0" borderId="0"/>
  </cellStyleXfs>
  <cellXfs count="276">
    <xf numFmtId="0" fontId="0" fillId="0" borderId="0" xfId="0"/>
    <xf numFmtId="0" fontId="2" fillId="2" borderId="0" xfId="0" applyFont="1" applyFill="1"/>
    <xf numFmtId="0" fontId="2" fillId="2" borderId="0" xfId="0" applyFont="1" applyFill="1" applyAlignment="1">
      <alignment vertical="center" wrapText="1"/>
    </xf>
    <xf numFmtId="0" fontId="3" fillId="2" borderId="0" xfId="0" applyFont="1" applyFill="1"/>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4" fillId="2" borderId="0" xfId="0" applyFont="1" applyFill="1"/>
    <xf numFmtId="0" fontId="3" fillId="3" borderId="2" xfId="0" applyFont="1" applyFill="1" applyBorder="1" applyAlignment="1">
      <alignment horizontal="center" vertical="center"/>
    </xf>
    <xf numFmtId="0" fontId="2" fillId="2" borderId="1" xfId="0" applyFont="1" applyFill="1" applyBorder="1" applyAlignment="1">
      <alignment vertical="center"/>
    </xf>
    <xf numFmtId="2" fontId="5" fillId="2" borderId="1" xfId="0" applyNumberFormat="1" applyFont="1" applyFill="1" applyBorder="1" applyAlignment="1">
      <alignment horizontal="center"/>
    </xf>
    <xf numFmtId="164" fontId="2" fillId="2" borderId="1" xfId="1" applyFont="1" applyFill="1" applyBorder="1" applyAlignment="1">
      <alignment vertical="center"/>
    </xf>
    <xf numFmtId="4" fontId="5" fillId="2" borderId="1" xfId="0" applyNumberFormat="1" applyFont="1" applyFill="1" applyBorder="1" applyAlignment="1">
      <alignment horizontal="center" vertical="center"/>
    </xf>
    <xf numFmtId="165" fontId="5" fillId="2" borderId="1" xfId="0" applyNumberFormat="1" applyFont="1" applyFill="1" applyBorder="1" applyAlignment="1">
      <alignment vertical="center"/>
    </xf>
    <xf numFmtId="165" fontId="7" fillId="2" borderId="1" xfId="0" applyNumberFormat="1" applyFont="1" applyFill="1" applyBorder="1" applyAlignment="1">
      <alignment vertical="center"/>
    </xf>
    <xf numFmtId="0" fontId="2" fillId="3" borderId="1" xfId="0" applyFont="1" applyFill="1" applyBorder="1" applyAlignment="1">
      <alignment horizontal="center"/>
    </xf>
    <xf numFmtId="0" fontId="2" fillId="3" borderId="1" xfId="0" applyFont="1" applyFill="1" applyBorder="1" applyAlignment="1">
      <alignment horizontal="left" wrapText="1"/>
    </xf>
    <xf numFmtId="0" fontId="2" fillId="3" borderId="1" xfId="0" applyFont="1" applyFill="1" applyBorder="1" applyAlignment="1">
      <alignment horizontal="center" vertical="center"/>
    </xf>
    <xf numFmtId="0" fontId="2" fillId="3" borderId="4" xfId="0" applyFont="1" applyFill="1" applyBorder="1" applyAlignment="1">
      <alignment vertical="center"/>
    </xf>
    <xf numFmtId="0" fontId="3" fillId="2" borderId="1" xfId="0" applyFont="1" applyFill="1" applyBorder="1" applyAlignment="1">
      <alignment vertical="center"/>
    </xf>
    <xf numFmtId="4" fontId="3" fillId="2" borderId="1" xfId="0" applyNumberFormat="1" applyFont="1" applyFill="1" applyBorder="1" applyAlignment="1">
      <alignment vertical="center"/>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3" fillId="3" borderId="1" xfId="0" applyFont="1" applyFill="1" applyBorder="1" applyAlignment="1">
      <alignment horizontal="right" vertical="center"/>
    </xf>
    <xf numFmtId="4" fontId="3" fillId="3" borderId="1" xfId="0" applyNumberFormat="1" applyFont="1" applyFill="1" applyBorder="1" applyAlignment="1">
      <alignment horizontal="right" vertical="center"/>
    </xf>
    <xf numFmtId="0" fontId="2" fillId="2" borderId="0" xfId="0" applyFont="1" applyFill="1" applyAlignment="1">
      <alignment horizontal="right"/>
    </xf>
    <xf numFmtId="4" fontId="2" fillId="2" borderId="1" xfId="0" applyNumberFormat="1" applyFont="1" applyFill="1" applyBorder="1"/>
    <xf numFmtId="0" fontId="2" fillId="2" borderId="0" xfId="0" applyFont="1" applyFill="1" applyAlignment="1">
      <alignment horizontal="left"/>
    </xf>
    <xf numFmtId="0" fontId="8" fillId="2" borderId="0" xfId="0" applyFont="1" applyFill="1" applyAlignment="1">
      <alignment horizontal="right"/>
    </xf>
    <xf numFmtId="165" fontId="8" fillId="2" borderId="1" xfId="0" applyNumberFormat="1" applyFont="1" applyFill="1" applyBorder="1" applyAlignment="1">
      <alignment vertical="center"/>
    </xf>
    <xf numFmtId="165" fontId="9" fillId="2" borderId="1" xfId="0" applyNumberFormat="1" applyFont="1" applyFill="1" applyBorder="1" applyAlignment="1">
      <alignment vertical="center"/>
    </xf>
    <xf numFmtId="165" fontId="10" fillId="2" borderId="1" xfId="0" applyNumberFormat="1" applyFont="1" applyFill="1" applyBorder="1" applyAlignment="1">
      <alignment vertical="center"/>
    </xf>
    <xf numFmtId="0" fontId="8" fillId="2" borderId="0" xfId="0" applyFont="1" applyFill="1" applyAlignment="1">
      <alignment horizontal="left"/>
    </xf>
    <xf numFmtId="0" fontId="11" fillId="2" borderId="0" xfId="0" applyFont="1" applyFill="1"/>
    <xf numFmtId="0" fontId="12" fillId="2" borderId="0" xfId="0" applyFont="1" applyFill="1"/>
    <xf numFmtId="0" fontId="3" fillId="2" borderId="5" xfId="0" applyFont="1" applyFill="1" applyBorder="1" applyAlignment="1">
      <alignment horizontal="center"/>
    </xf>
    <xf numFmtId="0" fontId="3" fillId="2" borderId="6" xfId="0" applyFont="1" applyFill="1" applyBorder="1"/>
    <xf numFmtId="0" fontId="13" fillId="2" borderId="6" xfId="0" applyFont="1" applyFill="1" applyBorder="1"/>
    <xf numFmtId="0" fontId="13" fillId="2" borderId="7" xfId="0" applyFont="1" applyFill="1" applyBorder="1"/>
    <xf numFmtId="0" fontId="13" fillId="2" borderId="0" xfId="0" applyFont="1" applyFill="1"/>
    <xf numFmtId="0" fontId="2" fillId="2" borderId="8" xfId="0" applyFont="1" applyFill="1" applyBorder="1" applyAlignment="1">
      <alignment horizontal="center"/>
    </xf>
    <xf numFmtId="0" fontId="13" fillId="2" borderId="9" xfId="0" applyFont="1" applyFill="1" applyBorder="1"/>
    <xf numFmtId="0" fontId="12" fillId="2" borderId="9" xfId="0" applyFont="1" applyFill="1" applyBorder="1"/>
    <xf numFmtId="0" fontId="2" fillId="2" borderId="9" xfId="0" applyFont="1" applyFill="1" applyBorder="1"/>
    <xf numFmtId="0" fontId="2" fillId="2" borderId="10" xfId="0" applyFont="1" applyFill="1" applyBorder="1" applyAlignment="1">
      <alignment horizontal="center"/>
    </xf>
    <xf numFmtId="0" fontId="2" fillId="2" borderId="11" xfId="0" applyFont="1" applyFill="1" applyBorder="1"/>
    <xf numFmtId="0" fontId="13" fillId="2" borderId="11" xfId="0" applyFont="1" applyFill="1" applyBorder="1"/>
    <xf numFmtId="0" fontId="13" fillId="2" borderId="12" xfId="0" applyFont="1" applyFill="1" applyBorder="1"/>
    <xf numFmtId="0" fontId="2" fillId="2" borderId="0" xfId="0" applyFont="1" applyFill="1" applyAlignment="1">
      <alignment wrapText="1"/>
    </xf>
    <xf numFmtId="0" fontId="7" fillId="3" borderId="1" xfId="0" applyFont="1" applyFill="1" applyBorder="1" applyAlignment="1">
      <alignment horizontal="center"/>
    </xf>
    <xf numFmtId="0" fontId="5" fillId="2" borderId="1" xfId="0" applyFont="1" applyFill="1" applyBorder="1" applyAlignment="1">
      <alignment horizontal="left" vertical="center" wrapText="1"/>
    </xf>
    <xf numFmtId="166" fontId="7" fillId="2" borderId="1" xfId="0" applyNumberFormat="1" applyFont="1" applyFill="1" applyBorder="1" applyAlignment="1">
      <alignment vertical="center"/>
    </xf>
    <xf numFmtId="166" fontId="2" fillId="2" borderId="1" xfId="0" applyNumberFormat="1" applyFont="1" applyFill="1" applyBorder="1" applyAlignment="1">
      <alignment horizontal="center" vertical="center"/>
    </xf>
    <xf numFmtId="166" fontId="5" fillId="2" borderId="1" xfId="0" applyNumberFormat="1" applyFont="1" applyFill="1" applyBorder="1" applyAlignment="1">
      <alignment vertical="center"/>
    </xf>
    <xf numFmtId="0" fontId="2" fillId="3" borderId="1" xfId="0" applyFont="1" applyFill="1" applyBorder="1" applyAlignment="1">
      <alignment wrapText="1"/>
    </xf>
    <xf numFmtId="0" fontId="3" fillId="3" borderId="1" xfId="0" applyFont="1" applyFill="1" applyBorder="1" applyAlignment="1">
      <alignment vertical="center"/>
    </xf>
    <xf numFmtId="49" fontId="5" fillId="3" borderId="1" xfId="0" applyNumberFormat="1" applyFont="1" applyFill="1" applyBorder="1" applyAlignment="1">
      <alignment horizontal="left" vertical="center" wrapText="1"/>
    </xf>
    <xf numFmtId="166" fontId="7" fillId="3" borderId="1" xfId="0" applyNumberFormat="1" applyFont="1" applyFill="1" applyBorder="1" applyAlignment="1">
      <alignment horizontal="right" vertical="center"/>
    </xf>
    <xf numFmtId="166" fontId="2" fillId="3" borderId="1" xfId="0" applyNumberFormat="1" applyFont="1" applyFill="1" applyBorder="1" applyAlignment="1">
      <alignment horizontal="center" vertical="center"/>
    </xf>
    <xf numFmtId="166" fontId="5" fillId="3" borderId="1" xfId="0" applyNumberFormat="1" applyFont="1" applyFill="1" applyBorder="1" applyAlignment="1">
      <alignment vertical="center"/>
    </xf>
    <xf numFmtId="166" fontId="7" fillId="3" borderId="1" xfId="0" applyNumberFormat="1" applyFont="1" applyFill="1" applyBorder="1" applyAlignment="1">
      <alignment vertical="center"/>
    </xf>
    <xf numFmtId="49" fontId="5" fillId="2" borderId="1" xfId="0" applyNumberFormat="1" applyFont="1" applyFill="1" applyBorder="1" applyAlignment="1">
      <alignment horizontal="left" vertical="center" wrapText="1"/>
    </xf>
    <xf numFmtId="0" fontId="2" fillId="2" borderId="3" xfId="0" applyFont="1" applyFill="1" applyBorder="1" applyAlignment="1">
      <alignment horizontal="left" vertical="center"/>
    </xf>
    <xf numFmtId="0" fontId="2" fillId="2" borderId="3" xfId="0" applyFont="1" applyFill="1" applyBorder="1" applyAlignment="1">
      <alignment horizontal="left" vertical="center" wrapText="1"/>
    </xf>
    <xf numFmtId="166" fontId="2" fillId="2" borderId="3" xfId="0" applyNumberFormat="1" applyFont="1" applyFill="1" applyBorder="1" applyAlignment="1">
      <alignment horizontal="center" vertical="center"/>
    </xf>
    <xf numFmtId="166" fontId="5" fillId="2" borderId="3" xfId="0" applyNumberFormat="1" applyFont="1" applyFill="1" applyBorder="1" applyAlignment="1">
      <alignment horizontal="right" vertical="center"/>
    </xf>
    <xf numFmtId="166" fontId="7" fillId="2" borderId="3" xfId="0" applyNumberFormat="1" applyFont="1" applyFill="1" applyBorder="1" applyAlignment="1">
      <alignment horizontal="right" vertical="center"/>
    </xf>
    <xf numFmtId="166" fontId="5" fillId="2" borderId="3" xfId="0" applyNumberFormat="1" applyFont="1" applyFill="1" applyBorder="1" applyAlignment="1">
      <alignment horizontal="center" vertical="center"/>
    </xf>
    <xf numFmtId="0" fontId="2" fillId="2" borderId="1" xfId="0" applyFont="1" applyFill="1" applyBorder="1" applyAlignment="1">
      <alignment vertical="center" wrapText="1"/>
    </xf>
    <xf numFmtId="166" fontId="7" fillId="2" borderId="1" xfId="0" applyNumberFormat="1" applyFont="1" applyFill="1" applyBorder="1" applyAlignment="1">
      <alignment horizontal="right" vertical="center"/>
    </xf>
    <xf numFmtId="0" fontId="3" fillId="2" borderId="3" xfId="0" applyFont="1" applyFill="1" applyBorder="1" applyAlignment="1">
      <alignment horizontal="left" vertical="center" wrapText="1"/>
    </xf>
    <xf numFmtId="0" fontId="3" fillId="2" borderId="3" xfId="0" applyFont="1" applyFill="1" applyBorder="1" applyAlignment="1">
      <alignment horizontal="left" vertical="center"/>
    </xf>
    <xf numFmtId="0" fontId="3" fillId="3" borderId="1" xfId="0" applyFont="1" applyFill="1" applyBorder="1" applyAlignment="1">
      <alignment vertical="center" wrapText="1"/>
    </xf>
    <xf numFmtId="0" fontId="5" fillId="3" borderId="1" xfId="0" applyFont="1" applyFill="1" applyBorder="1" applyAlignment="1">
      <alignment horizontal="left" vertical="center" wrapText="1"/>
    </xf>
    <xf numFmtId="166" fontId="7" fillId="3" borderId="1" xfId="0" applyNumberFormat="1" applyFont="1" applyFill="1" applyBorder="1" applyAlignment="1">
      <alignment horizontal="right" vertical="center" wrapText="1"/>
    </xf>
    <xf numFmtId="0" fontId="2" fillId="2" borderId="1" xfId="0" applyFont="1" applyFill="1" applyBorder="1" applyAlignment="1">
      <alignment horizontal="left"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12" fillId="2" borderId="0" xfId="0" applyFont="1" applyFill="1" applyAlignment="1">
      <alignment horizontal="right"/>
    </xf>
    <xf numFmtId="167" fontId="7" fillId="2" borderId="1" xfId="0" applyNumberFormat="1" applyFont="1" applyFill="1" applyBorder="1" applyAlignment="1">
      <alignment vertical="center"/>
    </xf>
    <xf numFmtId="166" fontId="14" fillId="2" borderId="1" xfId="0" applyNumberFormat="1" applyFont="1" applyFill="1" applyBorder="1" applyAlignment="1">
      <alignment vertical="center"/>
    </xf>
    <xf numFmtId="165" fontId="8" fillId="2" borderId="0" xfId="0" applyNumberFormat="1" applyFont="1" applyFill="1" applyAlignment="1">
      <alignment vertical="center"/>
    </xf>
    <xf numFmtId="0" fontId="15" fillId="2" borderId="0" xfId="0" applyFont="1" applyFill="1" applyAlignment="1">
      <alignment horizontal="left"/>
    </xf>
    <xf numFmtId="0" fontId="3" fillId="2" borderId="5" xfId="0" applyFont="1" applyFill="1" applyBorder="1"/>
    <xf numFmtId="0" fontId="2" fillId="2" borderId="6" xfId="0" applyFont="1" applyFill="1" applyBorder="1"/>
    <xf numFmtId="0" fontId="12" fillId="2" borderId="6" xfId="0" applyFont="1" applyFill="1" applyBorder="1"/>
    <xf numFmtId="0" fontId="12" fillId="2" borderId="7" xfId="0" applyFont="1" applyFill="1" applyBorder="1"/>
    <xf numFmtId="0" fontId="2" fillId="2" borderId="0" xfId="0" applyFont="1" applyFill="1" applyAlignment="1">
      <alignment vertical="center"/>
    </xf>
    <xf numFmtId="0" fontId="12" fillId="2" borderId="11" xfId="0" applyFont="1" applyFill="1" applyBorder="1"/>
    <xf numFmtId="0" fontId="12" fillId="2" borderId="12" xfId="0" applyFont="1" applyFill="1" applyBorder="1"/>
    <xf numFmtId="0" fontId="16" fillId="2" borderId="0" xfId="0" applyFont="1" applyFill="1"/>
    <xf numFmtId="0" fontId="2" fillId="2" borderId="0" xfId="0" applyFont="1" applyFill="1" applyAlignment="1">
      <alignment vertical="top" wrapText="1"/>
    </xf>
    <xf numFmtId="0" fontId="3" fillId="2" borderId="0" xfId="0" applyFont="1" applyFill="1" applyAlignment="1">
      <alignment vertical="top"/>
    </xf>
    <xf numFmtId="0" fontId="3" fillId="3" borderId="1" xfId="0" applyFont="1" applyFill="1" applyBorder="1" applyAlignment="1">
      <alignment horizontal="center" vertical="top" wrapText="1"/>
    </xf>
    <xf numFmtId="0" fontId="17" fillId="2" borderId="1" xfId="0" applyFont="1" applyFill="1" applyBorder="1" applyAlignment="1">
      <alignment horizontal="left" vertical="center" wrapText="1"/>
    </xf>
    <xf numFmtId="0" fontId="2" fillId="2" borderId="3" xfId="0" applyFont="1" applyFill="1" applyBorder="1" applyAlignment="1">
      <alignment horizontal="right" vertical="center"/>
    </xf>
    <xf numFmtId="0" fontId="17" fillId="2" borderId="3" xfId="0" applyFont="1" applyFill="1" applyBorder="1" applyAlignment="1">
      <alignment horizontal="left" vertical="center" wrapText="1"/>
    </xf>
    <xf numFmtId="165" fontId="5" fillId="2" borderId="3" xfId="0" applyNumberFormat="1" applyFont="1" applyFill="1" applyBorder="1" applyAlignment="1">
      <alignment horizontal="right" vertical="center"/>
    </xf>
    <xf numFmtId="0" fontId="2" fillId="2" borderId="1" xfId="0" applyFont="1" applyFill="1" applyBorder="1" applyAlignment="1">
      <alignment horizontal="right" vertical="center"/>
    </xf>
    <xf numFmtId="165" fontId="5" fillId="2" borderId="3" xfId="0" applyNumberFormat="1" applyFont="1" applyFill="1" applyBorder="1" applyAlignment="1">
      <alignment vertical="center"/>
    </xf>
    <xf numFmtId="0" fontId="17" fillId="2" borderId="1" xfId="0" applyFont="1" applyFill="1" applyBorder="1" applyAlignment="1">
      <alignment vertical="center" wrapText="1"/>
    </xf>
    <xf numFmtId="0" fontId="2" fillId="3" borderId="1" xfId="0" applyFont="1" applyFill="1" applyBorder="1"/>
    <xf numFmtId="0" fontId="18" fillId="3" borderId="1" xfId="0" applyFont="1" applyFill="1" applyBorder="1" applyAlignment="1">
      <alignment horizontal="right" vertical="top" wrapText="1"/>
    </xf>
    <xf numFmtId="0" fontId="18" fillId="3" borderId="1" xfId="0" applyFont="1" applyFill="1" applyBorder="1" applyAlignment="1">
      <alignment horizontal="center" vertical="center" wrapText="1"/>
    </xf>
    <xf numFmtId="164" fontId="18" fillId="3" borderId="1" xfId="1" applyFont="1" applyFill="1" applyBorder="1" applyAlignment="1">
      <alignment vertical="center"/>
    </xf>
    <xf numFmtId="0" fontId="18" fillId="3" borderId="1" xfId="0" applyFont="1" applyFill="1" applyBorder="1" applyAlignment="1">
      <alignment vertical="center"/>
    </xf>
    <xf numFmtId="0" fontId="18" fillId="3" borderId="1" xfId="0" applyFont="1" applyFill="1" applyBorder="1" applyAlignment="1">
      <alignment horizontal="center" vertical="center"/>
    </xf>
    <xf numFmtId="0" fontId="12" fillId="2" borderId="0" xfId="0" applyFont="1" applyFill="1" applyAlignment="1">
      <alignment horizontal="right" wrapText="1"/>
    </xf>
    <xf numFmtId="0" fontId="2" fillId="2" borderId="0" xfId="0" applyFont="1" applyFill="1" applyAlignment="1">
      <alignment horizontal="right" wrapText="1"/>
    </xf>
    <xf numFmtId="0" fontId="8" fillId="2" borderId="0" xfId="0" applyFont="1" applyFill="1" applyAlignment="1">
      <alignment horizontal="right" wrapText="1"/>
    </xf>
    <xf numFmtId="165" fontId="8" fillId="2" borderId="6" xfId="0" applyNumberFormat="1" applyFont="1" applyFill="1" applyBorder="1" applyAlignment="1">
      <alignment vertical="center"/>
    </xf>
    <xf numFmtId="0" fontId="12" fillId="2" borderId="6" xfId="0" applyFont="1" applyFill="1" applyBorder="1" applyAlignment="1">
      <alignment wrapText="1"/>
    </xf>
    <xf numFmtId="0" fontId="12" fillId="2" borderId="0" xfId="0" applyFont="1" applyFill="1" applyAlignment="1">
      <alignment wrapText="1"/>
    </xf>
    <xf numFmtId="0" fontId="13" fillId="2" borderId="0" xfId="0" applyFont="1" applyFill="1" applyAlignment="1">
      <alignment wrapText="1"/>
    </xf>
    <xf numFmtId="0" fontId="12" fillId="2" borderId="11" xfId="0" applyFont="1" applyFill="1" applyBorder="1" applyAlignment="1">
      <alignment wrapText="1"/>
    </xf>
    <xf numFmtId="0" fontId="2" fillId="2" borderId="0" xfId="0" applyFont="1" applyFill="1" applyAlignment="1">
      <alignment horizontal="left" vertical="center" wrapText="1"/>
    </xf>
    <xf numFmtId="0" fontId="3" fillId="3" borderId="3"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3" xfId="0" applyFont="1" applyFill="1" applyBorder="1" applyAlignment="1">
      <alignment horizontal="center" vertical="center"/>
    </xf>
    <xf numFmtId="0" fontId="21" fillId="2" borderId="3" xfId="3" applyFont="1" applyFill="1" applyBorder="1" applyAlignment="1">
      <alignment horizontal="left" vertical="center" wrapText="1"/>
    </xf>
    <xf numFmtId="0" fontId="21" fillId="2" borderId="1" xfId="3" applyFont="1" applyFill="1" applyBorder="1" applyAlignment="1">
      <alignment horizontal="left" vertical="center"/>
    </xf>
    <xf numFmtId="167" fontId="5" fillId="2" borderId="3" xfId="0" applyNumberFormat="1" applyFont="1" applyFill="1" applyBorder="1" applyAlignment="1">
      <alignment horizontal="right" vertical="center"/>
    </xf>
    <xf numFmtId="167" fontId="7" fillId="2" borderId="3" xfId="0" applyNumberFormat="1" applyFont="1" applyFill="1" applyBorder="1" applyAlignment="1">
      <alignment horizontal="right" vertical="center"/>
    </xf>
    <xf numFmtId="165" fontId="7" fillId="2" borderId="3" xfId="0" applyNumberFormat="1" applyFont="1" applyFill="1" applyBorder="1" applyAlignment="1">
      <alignment horizontal="right" vertical="center"/>
    </xf>
    <xf numFmtId="4" fontId="22" fillId="3" borderId="1" xfId="3" applyNumberFormat="1" applyFont="1" applyFill="1" applyBorder="1" applyAlignment="1">
      <alignment horizontal="left" vertical="center" wrapText="1"/>
    </xf>
    <xf numFmtId="167" fontId="7" fillId="3" borderId="1" xfId="0" applyNumberFormat="1" applyFont="1" applyFill="1" applyBorder="1" applyAlignment="1">
      <alignment vertical="center"/>
    </xf>
    <xf numFmtId="167" fontId="5" fillId="3" borderId="1" xfId="0" applyNumberFormat="1" applyFont="1" applyFill="1" applyBorder="1" applyAlignment="1">
      <alignment horizontal="center" vertical="center"/>
    </xf>
    <xf numFmtId="167" fontId="5" fillId="3" borderId="1" xfId="0" applyNumberFormat="1" applyFont="1" applyFill="1" applyBorder="1" applyAlignment="1">
      <alignment vertical="center"/>
    </xf>
    <xf numFmtId="165" fontId="7" fillId="3" borderId="1" xfId="0" applyNumberFormat="1" applyFont="1" applyFill="1" applyBorder="1" applyAlignment="1">
      <alignment horizontal="right" vertical="center"/>
    </xf>
    <xf numFmtId="4" fontId="21" fillId="2" borderId="1" xfId="3" applyNumberFormat="1" applyFont="1" applyFill="1" applyBorder="1" applyAlignment="1">
      <alignment horizontal="left" vertical="center" wrapText="1"/>
    </xf>
    <xf numFmtId="0" fontId="2" fillId="2" borderId="1" xfId="0" applyFont="1" applyFill="1" applyBorder="1"/>
    <xf numFmtId="167" fontId="5" fillId="2" borderId="1" xfId="0" applyNumberFormat="1" applyFont="1" applyFill="1" applyBorder="1" applyAlignment="1">
      <alignment horizontal="center" vertical="center"/>
    </xf>
    <xf numFmtId="167" fontId="5" fillId="2" borderId="1" xfId="0" applyNumberFormat="1" applyFont="1" applyFill="1" applyBorder="1" applyAlignment="1">
      <alignment vertical="center"/>
    </xf>
    <xf numFmtId="165" fontId="7" fillId="2" borderId="1" xfId="0" applyNumberFormat="1" applyFont="1" applyFill="1" applyBorder="1" applyAlignment="1">
      <alignment horizontal="right" vertical="center"/>
    </xf>
    <xf numFmtId="0" fontId="7" fillId="3" borderId="1" xfId="0" applyFont="1" applyFill="1" applyBorder="1" applyAlignment="1">
      <alignment vertical="center"/>
    </xf>
    <xf numFmtId="0" fontId="5" fillId="3" borderId="1" xfId="0" applyFont="1" applyFill="1" applyBorder="1" applyAlignment="1">
      <alignment vertical="center"/>
    </xf>
    <xf numFmtId="167" fontId="22" fillId="0" borderId="1" xfId="0" applyNumberFormat="1" applyFont="1" applyBorder="1" applyAlignment="1">
      <alignment vertical="center"/>
    </xf>
    <xf numFmtId="167" fontId="5" fillId="0" borderId="1" xfId="0" applyNumberFormat="1" applyFont="1" applyBorder="1" applyAlignment="1">
      <alignment vertical="center"/>
    </xf>
    <xf numFmtId="4" fontId="22" fillId="0" borderId="1" xfId="3" applyNumberFormat="1" applyFont="1" applyBorder="1" applyAlignment="1">
      <alignment horizontal="left" vertical="center" wrapText="1"/>
    </xf>
    <xf numFmtId="0" fontId="2" fillId="0" borderId="1" xfId="0" applyFont="1" applyBorder="1"/>
    <xf numFmtId="165" fontId="7" fillId="0" borderId="1" xfId="0" applyNumberFormat="1" applyFont="1" applyBorder="1" applyAlignment="1">
      <alignment horizontal="right" vertical="center"/>
    </xf>
    <xf numFmtId="167" fontId="5" fillId="0" borderId="1" xfId="0" applyNumberFormat="1" applyFont="1" applyBorder="1" applyAlignment="1">
      <alignment horizontal="center" vertical="center"/>
    </xf>
    <xf numFmtId="0" fontId="15" fillId="3" borderId="4"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wrapText="1"/>
    </xf>
    <xf numFmtId="0" fontId="2" fillId="2" borderId="1" xfId="0" applyFont="1" applyFill="1" applyBorder="1" applyAlignment="1">
      <alignment vertical="top" wrapText="1"/>
    </xf>
    <xf numFmtId="0" fontId="2" fillId="2" borderId="1" xfId="0" applyFont="1" applyFill="1" applyBorder="1" applyAlignment="1">
      <alignment horizontal="left"/>
    </xf>
    <xf numFmtId="0" fontId="7" fillId="2" borderId="1" xfId="0" applyFont="1" applyFill="1" applyBorder="1"/>
    <xf numFmtId="0" fontId="2" fillId="2" borderId="1" xfId="0" applyFont="1" applyFill="1" applyBorder="1" applyAlignment="1">
      <alignment horizontal="center"/>
    </xf>
    <xf numFmtId="0" fontId="15" fillId="3" borderId="1" xfId="0" applyFont="1" applyFill="1" applyBorder="1" applyAlignment="1">
      <alignment horizontal="center" vertical="center"/>
    </xf>
    <xf numFmtId="164" fontId="3" fillId="3" borderId="1" xfId="1" applyFont="1" applyFill="1" applyBorder="1"/>
    <xf numFmtId="0" fontId="3" fillId="2" borderId="5" xfId="0" applyFont="1" applyFill="1" applyBorder="1" applyAlignment="1">
      <alignment horizontal="center" wrapText="1"/>
    </xf>
    <xf numFmtId="0" fontId="2" fillId="2" borderId="7" xfId="0" applyFont="1" applyFill="1" applyBorder="1"/>
    <xf numFmtId="0" fontId="2" fillId="2" borderId="8" xfId="0" applyFont="1" applyFill="1" applyBorder="1" applyAlignment="1">
      <alignment horizontal="center" wrapText="1"/>
    </xf>
    <xf numFmtId="0" fontId="2" fillId="2" borderId="10" xfId="0" applyFont="1" applyFill="1" applyBorder="1" applyAlignment="1">
      <alignment horizontal="center" wrapText="1"/>
    </xf>
    <xf numFmtId="0" fontId="2" fillId="2" borderId="12" xfId="0" applyFont="1" applyFill="1" applyBorder="1"/>
    <xf numFmtId="0" fontId="3" fillId="2" borderId="0" xfId="0" applyFont="1" applyFill="1" applyAlignment="1">
      <alignment vertical="center"/>
    </xf>
    <xf numFmtId="3" fontId="24" fillId="3" borderId="1" xfId="0" applyNumberFormat="1" applyFont="1" applyFill="1" applyBorder="1" applyAlignment="1" applyProtection="1">
      <alignment horizontal="center" vertical="center" wrapText="1"/>
      <protection hidden="1"/>
    </xf>
    <xf numFmtId="0" fontId="24" fillId="3" borderId="1" xfId="0" applyFont="1" applyFill="1" applyBorder="1" applyAlignment="1" applyProtection="1">
      <alignment horizontal="center" vertical="center" wrapText="1"/>
      <protection hidden="1"/>
    </xf>
    <xf numFmtId="3" fontId="24" fillId="3" borderId="1" xfId="0" applyNumberFormat="1" applyFont="1" applyFill="1" applyBorder="1" applyAlignment="1" applyProtection="1">
      <alignment horizontal="center" vertical="top" wrapText="1"/>
      <protection hidden="1"/>
    </xf>
    <xf numFmtId="0" fontId="23" fillId="3" borderId="14" xfId="4" applyFont="1" applyFill="1" applyBorder="1" applyAlignment="1">
      <alignment horizontal="center" vertical="center" wrapText="1"/>
    </xf>
    <xf numFmtId="0" fontId="23" fillId="3" borderId="1" xfId="4" applyFont="1" applyFill="1" applyBorder="1" applyAlignment="1">
      <alignment horizontal="center" vertical="center" wrapText="1"/>
    </xf>
    <xf numFmtId="3" fontId="25" fillId="3" borderId="1" xfId="4" applyNumberFormat="1" applyFont="1" applyFill="1" applyBorder="1" applyAlignment="1">
      <alignment horizontal="left" vertical="center"/>
    </xf>
    <xf numFmtId="166" fontId="25" fillId="3" borderId="1" xfId="4" applyNumberFormat="1" applyFont="1" applyFill="1" applyBorder="1" applyAlignment="1">
      <alignment horizontal="right" vertical="center"/>
    </xf>
    <xf numFmtId="166" fontId="22" fillId="3" borderId="1" xfId="5" applyNumberFormat="1" applyFont="1" applyFill="1" applyBorder="1" applyAlignment="1">
      <alignment horizontal="right" vertical="center"/>
    </xf>
    <xf numFmtId="166" fontId="22" fillId="3" borderId="1" xfId="4" applyNumberFormat="1" applyFont="1" applyFill="1" applyBorder="1" applyAlignment="1">
      <alignment horizontal="right" vertical="center"/>
    </xf>
    <xf numFmtId="3" fontId="26" fillId="2" borderId="1" xfId="4" applyNumberFormat="1" applyFont="1" applyFill="1" applyBorder="1" applyAlignment="1">
      <alignment horizontal="left" vertical="center" wrapText="1"/>
    </xf>
    <xf numFmtId="166" fontId="23" fillId="2" borderId="1" xfId="4" applyNumberFormat="1" applyFont="1" applyFill="1" applyBorder="1" applyAlignment="1">
      <alignment horizontal="right" vertical="center"/>
    </xf>
    <xf numFmtId="166" fontId="21" fillId="2" borderId="1" xfId="5" applyNumberFormat="1" applyFont="1" applyFill="1" applyBorder="1" applyAlignment="1">
      <alignment horizontal="right" vertical="center"/>
    </xf>
    <xf numFmtId="3" fontId="25" fillId="3" borderId="1" xfId="4" applyNumberFormat="1" applyFont="1" applyFill="1" applyBorder="1" applyAlignment="1">
      <alignment horizontal="center" vertical="center"/>
    </xf>
    <xf numFmtId="3" fontId="26" fillId="3" borderId="1" xfId="4" applyNumberFormat="1" applyFont="1" applyFill="1" applyBorder="1" applyAlignment="1">
      <alignment horizontal="center" vertical="center"/>
    </xf>
    <xf numFmtId="166" fontId="23" fillId="3" borderId="1" xfId="4" applyNumberFormat="1" applyFont="1" applyFill="1" applyBorder="1" applyAlignment="1">
      <alignment horizontal="right" vertical="center"/>
    </xf>
    <xf numFmtId="166" fontId="21" fillId="3" borderId="1" xfId="4" applyNumberFormat="1" applyFont="1" applyFill="1" applyBorder="1" applyAlignment="1">
      <alignment horizontal="right" vertical="center"/>
    </xf>
    <xf numFmtId="4" fontId="22" fillId="2" borderId="1" xfId="3" applyNumberFormat="1" applyFont="1" applyFill="1" applyBorder="1" applyAlignment="1">
      <alignment horizontal="left" vertical="center" wrapText="1"/>
    </xf>
    <xf numFmtId="166" fontId="25" fillId="3" borderId="1" xfId="2" applyNumberFormat="1" applyFont="1" applyFill="1" applyBorder="1" applyAlignment="1">
      <alignment horizontal="right" vertical="center"/>
    </xf>
    <xf numFmtId="166" fontId="21" fillId="2" borderId="1" xfId="4" applyNumberFormat="1" applyFont="1" applyFill="1" applyBorder="1" applyAlignment="1">
      <alignment horizontal="right" vertical="center"/>
    </xf>
    <xf numFmtId="0" fontId="3" fillId="3" borderId="14" xfId="0" applyFont="1" applyFill="1" applyBorder="1" applyAlignment="1">
      <alignment vertical="center"/>
    </xf>
    <xf numFmtId="0" fontId="3" fillId="3" borderId="2" xfId="0" applyFont="1" applyFill="1" applyBorder="1" applyAlignment="1">
      <alignment vertical="center"/>
    </xf>
    <xf numFmtId="0" fontId="23" fillId="3" borderId="3" xfId="4" applyFont="1" applyFill="1" applyBorder="1" applyAlignment="1">
      <alignment horizontal="center" vertical="center" wrapText="1"/>
    </xf>
    <xf numFmtId="166" fontId="2" fillId="2" borderId="0" xfId="0" applyNumberFormat="1" applyFont="1" applyFill="1" applyAlignment="1">
      <alignment vertical="center"/>
    </xf>
    <xf numFmtId="166" fontId="23" fillId="2" borderId="1" xfId="2" applyNumberFormat="1" applyFont="1" applyFill="1" applyBorder="1" applyAlignment="1">
      <alignment horizontal="right" vertical="center"/>
    </xf>
    <xf numFmtId="3" fontId="23" fillId="3" borderId="1" xfId="4" applyNumberFormat="1" applyFont="1" applyFill="1" applyBorder="1" applyAlignment="1">
      <alignment vertical="center"/>
    </xf>
    <xf numFmtId="166" fontId="22" fillId="2" borderId="1" xfId="4" applyNumberFormat="1" applyFont="1" applyFill="1" applyBorder="1" applyAlignment="1">
      <alignment horizontal="right" vertical="center"/>
    </xf>
    <xf numFmtId="0" fontId="2" fillId="2" borderId="0" xfId="0" applyFont="1" applyFill="1" applyAlignment="1">
      <alignment horizontal="right" vertical="center"/>
    </xf>
    <xf numFmtId="166" fontId="28" fillId="2" borderId="1" xfId="4" applyNumberFormat="1" applyFont="1" applyFill="1" applyBorder="1" applyAlignment="1">
      <alignment horizontal="right" vertical="center"/>
    </xf>
    <xf numFmtId="166" fontId="29" fillId="2" borderId="1" xfId="4" applyNumberFormat="1" applyFont="1" applyFill="1" applyBorder="1" applyAlignment="1">
      <alignment horizontal="right" vertical="center"/>
    </xf>
    <xf numFmtId="166" fontId="30" fillId="2" borderId="1" xfId="4" applyNumberFormat="1" applyFont="1" applyFill="1" applyBorder="1" applyAlignment="1">
      <alignment horizontal="right" vertical="center"/>
    </xf>
    <xf numFmtId="3" fontId="23" fillId="2" borderId="14" xfId="4" applyNumberFormat="1" applyFont="1" applyFill="1" applyBorder="1" applyAlignment="1">
      <alignment horizontal="left" vertical="center"/>
    </xf>
    <xf numFmtId="166" fontId="29" fillId="2" borderId="0" xfId="4" applyNumberFormat="1" applyFont="1" applyFill="1" applyAlignment="1">
      <alignment horizontal="right" vertical="center"/>
    </xf>
    <xf numFmtId="0" fontId="2" fillId="2" borderId="6" xfId="0" applyFont="1" applyFill="1" applyBorder="1" applyAlignment="1">
      <alignment vertical="center"/>
    </xf>
    <xf numFmtId="0" fontId="12" fillId="2" borderId="6" xfId="0" applyFont="1" applyFill="1" applyBorder="1" applyAlignment="1">
      <alignment vertical="center"/>
    </xf>
    <xf numFmtId="0" fontId="12" fillId="2" borderId="7" xfId="0" applyFont="1" applyFill="1" applyBorder="1" applyAlignment="1">
      <alignment vertical="center"/>
    </xf>
    <xf numFmtId="0" fontId="12" fillId="2" borderId="0" xfId="0" applyFont="1" applyFill="1" applyAlignment="1">
      <alignment vertical="center"/>
    </xf>
    <xf numFmtId="0" fontId="12" fillId="2" borderId="9" xfId="0" applyFont="1" applyFill="1" applyBorder="1" applyAlignment="1">
      <alignment vertical="center"/>
    </xf>
    <xf numFmtId="0" fontId="2" fillId="2" borderId="8"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vertical="center"/>
    </xf>
    <xf numFmtId="0" fontId="12" fillId="2" borderId="11" xfId="0" applyFont="1" applyFill="1" applyBorder="1" applyAlignment="1">
      <alignment vertical="center"/>
    </xf>
    <xf numFmtId="0" fontId="12" fillId="2" borderId="12" xfId="0" applyFont="1" applyFill="1" applyBorder="1" applyAlignment="1">
      <alignment vertical="center"/>
    </xf>
    <xf numFmtId="0" fontId="2" fillId="2" borderId="0" xfId="0" applyFont="1" applyFill="1" applyAlignment="1">
      <alignment horizontal="left" vertical="center" wrapText="1"/>
    </xf>
    <xf numFmtId="0" fontId="3" fillId="3" borderId="1"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4" xfId="0" applyFont="1" applyFill="1" applyBorder="1" applyAlignment="1">
      <alignment horizontal="center" vertical="center"/>
    </xf>
    <xf numFmtId="166" fontId="5" fillId="2" borderId="3" xfId="0" applyNumberFormat="1" applyFont="1" applyFill="1" applyBorder="1" applyAlignment="1">
      <alignment horizontal="right" vertical="center"/>
    </xf>
    <xf numFmtId="166" fontId="5" fillId="2" borderId="4" xfId="0" applyNumberFormat="1" applyFont="1" applyFill="1" applyBorder="1" applyAlignment="1">
      <alignment horizontal="right" vertical="center"/>
    </xf>
    <xf numFmtId="166" fontId="7" fillId="2" borderId="3" xfId="0" applyNumberFormat="1" applyFont="1" applyFill="1" applyBorder="1" applyAlignment="1">
      <alignment horizontal="right" vertical="center"/>
    </xf>
    <xf numFmtId="166" fontId="7" fillId="2" borderId="4" xfId="0" applyNumberFormat="1" applyFont="1" applyFill="1" applyBorder="1" applyAlignment="1">
      <alignment horizontal="right" vertical="center"/>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166" fontId="2" fillId="2" borderId="3" xfId="0" applyNumberFormat="1" applyFont="1" applyFill="1" applyBorder="1" applyAlignment="1">
      <alignment horizontal="center" vertical="center"/>
    </xf>
    <xf numFmtId="166" fontId="2" fillId="2" borderId="4" xfId="0" applyNumberFormat="1" applyFont="1" applyFill="1" applyBorder="1" applyAlignment="1">
      <alignment horizontal="center" vertical="center"/>
    </xf>
    <xf numFmtId="166" fontId="5" fillId="2" borderId="13" xfId="0" applyNumberFormat="1" applyFont="1" applyFill="1" applyBorder="1" applyAlignment="1">
      <alignment horizontal="right" vertical="center"/>
    </xf>
    <xf numFmtId="166" fontId="7" fillId="2" borderId="13" xfId="0" applyNumberFormat="1" applyFont="1" applyFill="1" applyBorder="1" applyAlignment="1">
      <alignment horizontal="right" vertical="center"/>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3" fillId="2" borderId="13" xfId="0" applyFont="1" applyFill="1" applyBorder="1" applyAlignment="1">
      <alignment horizontal="left" vertical="center" wrapText="1"/>
    </xf>
    <xf numFmtId="0" fontId="3" fillId="2" borderId="13" xfId="0" applyFont="1" applyFill="1" applyBorder="1" applyAlignment="1">
      <alignment horizontal="left" vertical="center"/>
    </xf>
    <xf numFmtId="0" fontId="2" fillId="2" borderId="13" xfId="0" applyFont="1" applyFill="1" applyBorder="1" applyAlignment="1">
      <alignment horizontal="left" vertical="center"/>
    </xf>
    <xf numFmtId="166" fontId="2" fillId="2" borderId="13" xfId="0" applyNumberFormat="1" applyFont="1" applyFill="1" applyBorder="1" applyAlignment="1">
      <alignment horizontal="center" vertical="center"/>
    </xf>
    <xf numFmtId="0" fontId="17" fillId="2" borderId="3" xfId="0" applyFont="1" applyFill="1" applyBorder="1" applyAlignment="1">
      <alignment horizontal="left" vertical="center" wrapText="1"/>
    </xf>
    <xf numFmtId="0" fontId="17" fillId="2" borderId="4" xfId="0" applyFont="1" applyFill="1" applyBorder="1" applyAlignment="1">
      <alignment horizontal="left" vertical="center" wrapText="1"/>
    </xf>
    <xf numFmtId="165" fontId="5" fillId="2" borderId="3" xfId="0" applyNumberFormat="1" applyFont="1" applyFill="1" applyBorder="1" applyAlignment="1">
      <alignment horizontal="right" vertical="center"/>
    </xf>
    <xf numFmtId="165" fontId="5" fillId="2" borderId="4" xfId="0" applyNumberFormat="1" applyFont="1" applyFill="1" applyBorder="1" applyAlignment="1">
      <alignment horizontal="right" vertical="center"/>
    </xf>
    <xf numFmtId="0" fontId="2" fillId="2" borderId="3" xfId="0" applyFont="1" applyFill="1" applyBorder="1" applyAlignment="1">
      <alignment horizontal="right" vertical="center"/>
    </xf>
    <xf numFmtId="0" fontId="2" fillId="2" borderId="4" xfId="0" applyFont="1" applyFill="1" applyBorder="1" applyAlignment="1">
      <alignment horizontal="right" vertical="center"/>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4" xfId="0" applyFont="1" applyFill="1" applyBorder="1" applyAlignment="1">
      <alignment horizontal="right"/>
    </xf>
    <xf numFmtId="0" fontId="3" fillId="3" borderId="15" xfId="0" applyFont="1" applyFill="1" applyBorder="1" applyAlignment="1">
      <alignment horizontal="right"/>
    </xf>
    <xf numFmtId="0" fontId="3" fillId="3" borderId="2" xfId="0" applyFont="1" applyFill="1" applyBorder="1" applyAlignment="1">
      <alignment horizontal="right"/>
    </xf>
    <xf numFmtId="0" fontId="2" fillId="3" borderId="3" xfId="0" applyFont="1" applyFill="1" applyBorder="1" applyAlignment="1">
      <alignment horizontal="center" vertical="center"/>
    </xf>
    <xf numFmtId="0" fontId="21" fillId="2" borderId="3" xfId="3" applyFont="1" applyFill="1" applyBorder="1" applyAlignment="1">
      <alignment horizontal="left" vertical="center" wrapText="1"/>
    </xf>
    <xf numFmtId="0" fontId="21" fillId="2" borderId="4" xfId="3"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1" fillId="0" borderId="3" xfId="3" applyFont="1" applyBorder="1" applyAlignment="1">
      <alignment horizontal="left" vertical="center" wrapText="1"/>
    </xf>
    <xf numFmtId="0" fontId="21" fillId="0" borderId="4" xfId="3" applyFont="1" applyBorder="1" applyAlignment="1">
      <alignment horizontal="left" vertical="center" wrapText="1"/>
    </xf>
    <xf numFmtId="0" fontId="21" fillId="0" borderId="13" xfId="3" applyFont="1" applyBorder="1" applyAlignment="1">
      <alignment horizontal="left" vertical="center" wrapText="1"/>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3" fillId="2" borderId="0" xfId="0" applyFont="1" applyFill="1" applyAlignment="1">
      <alignment horizontal="left" wrapText="1"/>
    </xf>
    <xf numFmtId="0" fontId="3" fillId="2" borderId="0" xfId="0" applyFont="1" applyFill="1" applyAlignment="1">
      <alignment horizontal="left" vertical="top" wrapText="1"/>
    </xf>
    <xf numFmtId="0" fontId="3" fillId="3" borderId="10"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3" fontId="23" fillId="0" borderId="14" xfId="4" applyNumberFormat="1" applyFont="1" applyBorder="1" applyAlignment="1">
      <alignment horizontal="left" vertical="center"/>
    </xf>
    <xf numFmtId="3" fontId="23" fillId="0" borderId="2" xfId="4" applyNumberFormat="1" applyFont="1" applyBorder="1" applyAlignment="1">
      <alignment horizontal="left" vertical="center"/>
    </xf>
    <xf numFmtId="0" fontId="2" fillId="3" borderId="13" xfId="0" applyFont="1" applyFill="1" applyBorder="1" applyAlignment="1">
      <alignment horizontal="center" vertical="center"/>
    </xf>
    <xf numFmtId="0" fontId="3" fillId="3" borderId="14" xfId="0" applyFont="1" applyFill="1" applyBorder="1" applyAlignment="1">
      <alignment horizontal="left" vertical="center"/>
    </xf>
    <xf numFmtId="0" fontId="3" fillId="3" borderId="2" xfId="0" applyFont="1" applyFill="1" applyBorder="1" applyAlignment="1">
      <alignment horizontal="left" vertical="center"/>
    </xf>
    <xf numFmtId="3" fontId="30" fillId="2" borderId="14" xfId="4" applyNumberFormat="1" applyFont="1" applyFill="1" applyBorder="1" applyAlignment="1">
      <alignment horizontal="right" vertical="center"/>
    </xf>
    <xf numFmtId="3" fontId="30" fillId="2" borderId="2" xfId="4" applyNumberFormat="1" applyFont="1" applyFill="1" applyBorder="1" applyAlignment="1">
      <alignment horizontal="right" vertical="center"/>
    </xf>
    <xf numFmtId="4" fontId="21" fillId="2" borderId="14" xfId="3" applyNumberFormat="1" applyFont="1" applyFill="1" applyBorder="1" applyAlignment="1">
      <alignment horizontal="left" vertical="center" wrapText="1"/>
    </xf>
    <xf numFmtId="4" fontId="21" fillId="2" borderId="2" xfId="3" applyNumberFormat="1" applyFont="1" applyFill="1" applyBorder="1" applyAlignment="1">
      <alignment horizontal="left" vertical="center" wrapText="1"/>
    </xf>
    <xf numFmtId="4" fontId="22" fillId="2" borderId="14" xfId="3" applyNumberFormat="1" applyFont="1" applyFill="1" applyBorder="1" applyAlignment="1">
      <alignment horizontal="left" vertical="center" wrapText="1"/>
    </xf>
    <xf numFmtId="4" fontId="22" fillId="2" borderId="2" xfId="3" applyNumberFormat="1" applyFont="1" applyFill="1" applyBorder="1" applyAlignment="1">
      <alignment horizontal="left" vertical="center" wrapText="1"/>
    </xf>
    <xf numFmtId="4" fontId="22" fillId="3" borderId="14" xfId="3" applyNumberFormat="1" applyFont="1" applyFill="1" applyBorder="1" applyAlignment="1">
      <alignment horizontal="left" vertical="center" wrapText="1"/>
    </xf>
    <xf numFmtId="4" fontId="22" fillId="3" borderId="2" xfId="3" applyNumberFormat="1" applyFont="1" applyFill="1" applyBorder="1" applyAlignment="1">
      <alignment horizontal="left" vertical="center" wrapText="1"/>
    </xf>
    <xf numFmtId="0" fontId="23" fillId="3" borderId="5" xfId="4" applyFont="1" applyFill="1" applyBorder="1" applyAlignment="1">
      <alignment horizontal="center" vertical="center" wrapText="1"/>
    </xf>
    <xf numFmtId="0" fontId="23" fillId="3" borderId="7" xfId="4" applyFont="1" applyFill="1" applyBorder="1" applyAlignment="1">
      <alignment horizontal="center" vertical="center" wrapText="1"/>
    </xf>
    <xf numFmtId="0" fontId="23" fillId="3" borderId="8" xfId="4" applyFont="1" applyFill="1" applyBorder="1" applyAlignment="1">
      <alignment horizontal="center" vertical="center" wrapText="1"/>
    </xf>
    <xf numFmtId="0" fontId="23" fillId="3" borderId="9" xfId="4" applyFont="1" applyFill="1" applyBorder="1" applyAlignment="1">
      <alignment horizontal="center" vertical="center" wrapText="1"/>
    </xf>
    <xf numFmtId="0" fontId="23" fillId="3" borderId="1" xfId="4" applyFont="1" applyFill="1" applyBorder="1" applyAlignment="1">
      <alignment horizontal="center" vertical="center" wrapText="1"/>
    </xf>
    <xf numFmtId="0" fontId="24" fillId="3" borderId="1" xfId="3" applyFont="1" applyFill="1" applyBorder="1" applyAlignment="1">
      <alignment horizontal="center" vertical="center"/>
    </xf>
    <xf numFmtId="0" fontId="24" fillId="3" borderId="3" xfId="3" applyFont="1" applyFill="1" applyBorder="1" applyAlignment="1">
      <alignment horizontal="center" vertical="top" wrapText="1"/>
    </xf>
    <xf numFmtId="0" fontId="24" fillId="3" borderId="1" xfId="3" applyFont="1" applyFill="1" applyBorder="1" applyAlignment="1">
      <alignment horizontal="center" vertical="top" wrapText="1"/>
    </xf>
  </cellXfs>
  <cellStyles count="6">
    <cellStyle name="Įprastas" xfId="0" builtinId="0"/>
    <cellStyle name="Kablelis" xfId="1" builtinId="3"/>
    <cellStyle name="Normal 10" xfId="5"/>
    <cellStyle name="Normal 11" xfId="4"/>
    <cellStyle name="Normal 2 2 4" xfId="3"/>
    <cellStyle name="Procentai" xfId="2"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5"/>
  <sheetViews>
    <sheetView workbookViewId="0">
      <selection sqref="A1:XFD1048576"/>
    </sheetView>
  </sheetViews>
  <sheetFormatPr defaultColWidth="9.140625" defaultRowHeight="12.75" outlineLevelRow="1" outlineLevelCol="1" x14ac:dyDescent="0.2"/>
  <cols>
    <col min="1" max="1" width="4.28515625" style="1" customWidth="1"/>
    <col min="2" max="2" width="7.28515625" style="1" customWidth="1"/>
    <col min="3" max="3" width="49.42578125" style="1" customWidth="1"/>
    <col min="4" max="4" width="19.5703125" style="1" customWidth="1"/>
    <col min="5" max="5" width="23" style="1" customWidth="1"/>
    <col min="6" max="6" width="15.5703125" style="1" customWidth="1"/>
    <col min="7" max="8" width="8" style="1" customWidth="1"/>
    <col min="9" max="9" width="8.42578125" style="1" customWidth="1"/>
    <col min="10" max="12" width="8" style="1" customWidth="1"/>
    <col min="13" max="13" width="8" style="1" hidden="1" customWidth="1" outlineLevel="1"/>
    <col min="14" max="14" width="9.5703125" style="1" hidden="1" customWidth="1" outlineLevel="1"/>
    <col min="15" max="21" width="8" style="1" hidden="1" customWidth="1" outlineLevel="1"/>
    <col min="22" max="22" width="12.7109375" style="1" customWidth="1" collapsed="1"/>
    <col min="23" max="23" width="15.28515625" style="1" customWidth="1"/>
    <col min="24" max="24" width="4.140625" style="1" customWidth="1"/>
    <col min="25" max="25" width="9.140625" style="1"/>
    <col min="26" max="26" width="41.42578125" style="1" bestFit="1" customWidth="1"/>
    <col min="27" max="16384" width="9.140625" style="1"/>
  </cols>
  <sheetData>
    <row r="1" spans="1:26" ht="25.5" customHeight="1" x14ac:dyDescent="0.2">
      <c r="B1" s="201" t="s">
        <v>0</v>
      </c>
      <c r="C1" s="201"/>
      <c r="D1" s="201"/>
      <c r="E1" s="201"/>
      <c r="H1" s="2"/>
      <c r="I1" s="2"/>
      <c r="J1" s="2"/>
      <c r="K1" s="2"/>
      <c r="L1" s="2"/>
      <c r="M1" s="2"/>
      <c r="N1" s="2"/>
      <c r="O1" s="2"/>
      <c r="P1" s="2"/>
      <c r="Q1" s="2"/>
      <c r="R1" s="2"/>
      <c r="S1" s="2"/>
      <c r="T1" s="2"/>
      <c r="U1" s="2"/>
      <c r="V1" s="2"/>
      <c r="W1" s="2"/>
    </row>
    <row r="2" spans="1:26" x14ac:dyDescent="0.2">
      <c r="B2" s="3" t="s">
        <v>1</v>
      </c>
    </row>
    <row r="3" spans="1:26" x14ac:dyDescent="0.2">
      <c r="B3" s="3" t="s">
        <v>2</v>
      </c>
    </row>
    <row r="5" spans="1:26" ht="25.5" customHeight="1" x14ac:dyDescent="0.2">
      <c r="B5" s="4" t="s">
        <v>3</v>
      </c>
      <c r="C5" s="4" t="s">
        <v>4</v>
      </c>
      <c r="D5" s="4" t="s">
        <v>5</v>
      </c>
      <c r="E5" s="4" t="s">
        <v>6</v>
      </c>
      <c r="F5" s="4" t="s">
        <v>7</v>
      </c>
      <c r="G5" s="5" t="s">
        <v>8</v>
      </c>
      <c r="H5" s="5" t="s">
        <v>9</v>
      </c>
      <c r="I5" s="5" t="s">
        <v>10</v>
      </c>
      <c r="J5" s="5" t="s">
        <v>11</v>
      </c>
      <c r="K5" s="5" t="s">
        <v>12</v>
      </c>
      <c r="L5" s="5" t="s">
        <v>13</v>
      </c>
      <c r="M5" s="5" t="s">
        <v>14</v>
      </c>
      <c r="N5" s="5" t="s">
        <v>15</v>
      </c>
      <c r="O5" s="5" t="s">
        <v>16</v>
      </c>
      <c r="P5" s="5" t="s">
        <v>17</v>
      </c>
      <c r="Q5" s="5" t="s">
        <v>18</v>
      </c>
      <c r="R5" s="5" t="s">
        <v>19</v>
      </c>
      <c r="S5" s="5" t="s">
        <v>20</v>
      </c>
      <c r="T5" s="5" t="s">
        <v>21</v>
      </c>
      <c r="U5" s="5" t="s">
        <v>22</v>
      </c>
      <c r="V5" s="4" t="s">
        <v>23</v>
      </c>
      <c r="W5" s="4" t="s">
        <v>24</v>
      </c>
      <c r="X5" s="6"/>
      <c r="Y5" s="5" t="s">
        <v>3</v>
      </c>
      <c r="Z5" s="5" t="s">
        <v>25</v>
      </c>
    </row>
    <row r="6" spans="1:26" ht="15" customHeight="1" x14ac:dyDescent="0.2">
      <c r="B6" s="5" t="s">
        <v>26</v>
      </c>
      <c r="C6" s="7" t="s">
        <v>27</v>
      </c>
      <c r="D6" s="5" t="s">
        <v>28</v>
      </c>
      <c r="E6" s="5" t="s">
        <v>29</v>
      </c>
      <c r="F6" s="5" t="s">
        <v>30</v>
      </c>
      <c r="G6" s="202" t="s">
        <v>31</v>
      </c>
      <c r="H6" s="202"/>
      <c r="I6" s="202"/>
      <c r="J6" s="202"/>
      <c r="K6" s="202"/>
      <c r="L6" s="202"/>
      <c r="M6" s="202"/>
      <c r="N6" s="202"/>
      <c r="O6" s="202"/>
      <c r="P6" s="202"/>
      <c r="Q6" s="202"/>
      <c r="R6" s="202"/>
      <c r="S6" s="202"/>
      <c r="T6" s="202"/>
      <c r="U6" s="202"/>
      <c r="V6" s="5" t="s">
        <v>32</v>
      </c>
      <c r="W6" s="5" t="s">
        <v>33</v>
      </c>
      <c r="X6" s="6"/>
      <c r="Y6" s="5" t="s">
        <v>34</v>
      </c>
      <c r="Z6" s="5" t="s">
        <v>35</v>
      </c>
    </row>
    <row r="7" spans="1:26" s="3" customFormat="1" ht="12.75" customHeight="1" x14ac:dyDescent="0.2">
      <c r="A7" s="1"/>
      <c r="B7" s="8">
        <v>1</v>
      </c>
      <c r="C7" s="8" t="s">
        <v>62</v>
      </c>
      <c r="D7" s="9">
        <v>7.2</v>
      </c>
      <c r="E7" s="8" t="s">
        <v>63</v>
      </c>
      <c r="F7" s="10">
        <v>119781.5</v>
      </c>
      <c r="G7" s="11" t="s">
        <v>36</v>
      </c>
      <c r="H7" s="11" t="s">
        <v>36</v>
      </c>
      <c r="I7" s="12">
        <v>0</v>
      </c>
      <c r="J7" s="12">
        <v>0</v>
      </c>
      <c r="K7" s="12">
        <v>0</v>
      </c>
      <c r="L7" s="12">
        <v>0</v>
      </c>
      <c r="M7" s="12">
        <v>0</v>
      </c>
      <c r="N7" s="12">
        <v>0</v>
      </c>
      <c r="O7" s="12">
        <v>0</v>
      </c>
      <c r="P7" s="12">
        <v>0</v>
      </c>
      <c r="Q7" s="12">
        <v>0</v>
      </c>
      <c r="R7" s="12">
        <v>0</v>
      </c>
      <c r="S7" s="12">
        <v>0</v>
      </c>
      <c r="T7" s="12">
        <v>0</v>
      </c>
      <c r="U7" s="12">
        <v>0</v>
      </c>
      <c r="V7" s="13">
        <f>+SUM(F7:U7)</f>
        <v>119781.5</v>
      </c>
      <c r="W7" s="203" t="s">
        <v>37</v>
      </c>
      <c r="Y7" s="14" t="s">
        <v>8</v>
      </c>
      <c r="Z7" s="15" t="s">
        <v>83</v>
      </c>
    </row>
    <row r="8" spans="1:26" s="3" customFormat="1" x14ac:dyDescent="0.2">
      <c r="A8" s="1"/>
      <c r="B8" s="8">
        <v>2</v>
      </c>
      <c r="C8" s="8" t="s">
        <v>64</v>
      </c>
      <c r="D8" s="9">
        <v>3</v>
      </c>
      <c r="E8" s="8" t="s">
        <v>65</v>
      </c>
      <c r="F8" s="10">
        <v>47830.21</v>
      </c>
      <c r="G8" s="11" t="s">
        <v>36</v>
      </c>
      <c r="H8" s="11" t="s">
        <v>36</v>
      </c>
      <c r="I8" s="12">
        <v>0</v>
      </c>
      <c r="J8" s="12">
        <v>0</v>
      </c>
      <c r="K8" s="12">
        <v>0</v>
      </c>
      <c r="L8" s="12">
        <v>0</v>
      </c>
      <c r="M8" s="12">
        <v>0</v>
      </c>
      <c r="N8" s="12">
        <v>0</v>
      </c>
      <c r="O8" s="12">
        <v>0</v>
      </c>
      <c r="P8" s="12">
        <v>0</v>
      </c>
      <c r="Q8" s="12">
        <v>0</v>
      </c>
      <c r="R8" s="12">
        <v>0</v>
      </c>
      <c r="S8" s="12">
        <v>0</v>
      </c>
      <c r="T8" s="12">
        <v>0</v>
      </c>
      <c r="U8" s="12">
        <v>0</v>
      </c>
      <c r="V8" s="13">
        <f t="shared" ref="V8:V18" si="0">+SUM(F8:U8)</f>
        <v>47830.21</v>
      </c>
      <c r="W8" s="204"/>
      <c r="Y8" s="14" t="s">
        <v>9</v>
      </c>
      <c r="Z8" s="15" t="s">
        <v>84</v>
      </c>
    </row>
    <row r="9" spans="1:26" ht="25.5" x14ac:dyDescent="0.2">
      <c r="B9" s="8">
        <v>3</v>
      </c>
      <c r="C9" s="8" t="s">
        <v>66</v>
      </c>
      <c r="D9" s="9">
        <v>4</v>
      </c>
      <c r="E9" s="8" t="s">
        <v>67</v>
      </c>
      <c r="F9" s="10">
        <v>52049.54</v>
      </c>
      <c r="G9" s="11" t="s">
        <v>36</v>
      </c>
      <c r="H9" s="11" t="s">
        <v>36</v>
      </c>
      <c r="I9" s="12">
        <v>0</v>
      </c>
      <c r="J9" s="12">
        <v>0</v>
      </c>
      <c r="K9" s="12">
        <v>0</v>
      </c>
      <c r="L9" s="12">
        <v>0</v>
      </c>
      <c r="M9" s="12">
        <v>0</v>
      </c>
      <c r="N9" s="12">
        <v>0</v>
      </c>
      <c r="O9" s="12">
        <v>0</v>
      </c>
      <c r="P9" s="12">
        <v>0</v>
      </c>
      <c r="Q9" s="12">
        <v>0</v>
      </c>
      <c r="R9" s="12">
        <v>0</v>
      </c>
      <c r="S9" s="12">
        <v>0</v>
      </c>
      <c r="T9" s="12">
        <v>0</v>
      </c>
      <c r="U9" s="12">
        <v>0</v>
      </c>
      <c r="V9" s="13">
        <f>+SUM(F9:U9)</f>
        <v>52049.54</v>
      </c>
      <c r="W9" s="204"/>
      <c r="Y9" s="14" t="s">
        <v>10</v>
      </c>
      <c r="Z9" s="15" t="s">
        <v>85</v>
      </c>
    </row>
    <row r="10" spans="1:26" ht="38.25" x14ac:dyDescent="0.2">
      <c r="B10" s="8">
        <v>4</v>
      </c>
      <c r="C10" s="8" t="s">
        <v>68</v>
      </c>
      <c r="D10" s="9">
        <v>4.5</v>
      </c>
      <c r="E10" s="8" t="s">
        <v>69</v>
      </c>
      <c r="F10" s="10">
        <v>65339.97</v>
      </c>
      <c r="G10" s="11" t="s">
        <v>36</v>
      </c>
      <c r="H10" s="11" t="s">
        <v>36</v>
      </c>
      <c r="I10" s="12">
        <v>0</v>
      </c>
      <c r="J10" s="12">
        <v>0</v>
      </c>
      <c r="K10" s="12">
        <v>0</v>
      </c>
      <c r="L10" s="12">
        <v>0</v>
      </c>
      <c r="M10" s="12">
        <v>0</v>
      </c>
      <c r="N10" s="12">
        <v>0</v>
      </c>
      <c r="O10" s="12">
        <v>0</v>
      </c>
      <c r="P10" s="12">
        <v>0</v>
      </c>
      <c r="Q10" s="12">
        <v>0</v>
      </c>
      <c r="R10" s="12">
        <v>0</v>
      </c>
      <c r="S10" s="12">
        <v>0</v>
      </c>
      <c r="T10" s="12">
        <v>0</v>
      </c>
      <c r="U10" s="12">
        <v>0</v>
      </c>
      <c r="V10" s="13">
        <f>+SUM(F10:U10)</f>
        <v>65339.97</v>
      </c>
      <c r="W10" s="204"/>
      <c r="Y10" s="16" t="s">
        <v>11</v>
      </c>
      <c r="Z10" s="15" t="s">
        <v>86</v>
      </c>
    </row>
    <row r="11" spans="1:26" s="3" customFormat="1" x14ac:dyDescent="0.2">
      <c r="A11" s="1"/>
      <c r="B11" s="8">
        <v>5</v>
      </c>
      <c r="C11" s="8" t="s">
        <v>70</v>
      </c>
      <c r="D11" s="9">
        <v>3.25</v>
      </c>
      <c r="E11" s="8" t="s">
        <v>71</v>
      </c>
      <c r="F11" s="10">
        <v>36309.75</v>
      </c>
      <c r="G11" s="11" t="s">
        <v>36</v>
      </c>
      <c r="H11" s="11" t="s">
        <v>36</v>
      </c>
      <c r="I11" s="12">
        <v>0</v>
      </c>
      <c r="J11" s="12">
        <v>0</v>
      </c>
      <c r="K11" s="12">
        <v>0</v>
      </c>
      <c r="L11" s="12">
        <v>0</v>
      </c>
      <c r="M11" s="12">
        <v>0</v>
      </c>
      <c r="N11" s="12">
        <v>0</v>
      </c>
      <c r="O11" s="12">
        <v>0</v>
      </c>
      <c r="P11" s="12">
        <v>0</v>
      </c>
      <c r="Q11" s="12">
        <v>0</v>
      </c>
      <c r="R11" s="12">
        <v>0</v>
      </c>
      <c r="S11" s="12">
        <v>0</v>
      </c>
      <c r="T11" s="12">
        <v>0</v>
      </c>
      <c r="U11" s="12">
        <v>0</v>
      </c>
      <c r="V11" s="13">
        <f t="shared" si="0"/>
        <v>36309.75</v>
      </c>
      <c r="W11" s="204"/>
      <c r="Y11" s="14" t="s">
        <v>12</v>
      </c>
      <c r="Z11" s="15">
        <v>0</v>
      </c>
    </row>
    <row r="12" spans="1:26" x14ac:dyDescent="0.2">
      <c r="B12" s="8">
        <v>6</v>
      </c>
      <c r="C12" s="8" t="s">
        <v>72</v>
      </c>
      <c r="D12" s="9">
        <v>1</v>
      </c>
      <c r="E12" s="8" t="s">
        <v>73</v>
      </c>
      <c r="F12" s="10">
        <v>7306.94</v>
      </c>
      <c r="G12" s="11" t="s">
        <v>36</v>
      </c>
      <c r="H12" s="11" t="s">
        <v>36</v>
      </c>
      <c r="I12" s="12">
        <v>0</v>
      </c>
      <c r="J12" s="12">
        <v>0</v>
      </c>
      <c r="K12" s="12">
        <v>0</v>
      </c>
      <c r="L12" s="12">
        <v>0</v>
      </c>
      <c r="M12" s="12">
        <v>0</v>
      </c>
      <c r="N12" s="12">
        <v>0</v>
      </c>
      <c r="O12" s="12">
        <v>0</v>
      </c>
      <c r="P12" s="12">
        <v>0</v>
      </c>
      <c r="Q12" s="12">
        <v>0</v>
      </c>
      <c r="R12" s="12">
        <v>0</v>
      </c>
      <c r="S12" s="12">
        <v>0</v>
      </c>
      <c r="T12" s="12">
        <v>0</v>
      </c>
      <c r="U12" s="12">
        <v>0</v>
      </c>
      <c r="V12" s="13">
        <f t="shared" si="0"/>
        <v>7306.94</v>
      </c>
      <c r="W12" s="204"/>
      <c r="Y12" s="14" t="s">
        <v>13</v>
      </c>
      <c r="Z12" s="15">
        <v>0</v>
      </c>
    </row>
    <row r="13" spans="1:26" x14ac:dyDescent="0.2">
      <c r="B13" s="8">
        <v>7</v>
      </c>
      <c r="C13" s="8" t="s">
        <v>74</v>
      </c>
      <c r="D13" s="9">
        <v>4.5</v>
      </c>
      <c r="E13" s="8" t="s">
        <v>75</v>
      </c>
      <c r="F13" s="10">
        <v>41152.54</v>
      </c>
      <c r="G13" s="11" t="s">
        <v>36</v>
      </c>
      <c r="H13" s="11" t="s">
        <v>36</v>
      </c>
      <c r="I13" s="12">
        <v>0</v>
      </c>
      <c r="J13" s="12">
        <v>0</v>
      </c>
      <c r="K13" s="12">
        <v>0</v>
      </c>
      <c r="L13" s="12">
        <v>0</v>
      </c>
      <c r="M13" s="12">
        <v>0</v>
      </c>
      <c r="N13" s="12">
        <v>0</v>
      </c>
      <c r="O13" s="12">
        <v>0</v>
      </c>
      <c r="P13" s="12">
        <v>0</v>
      </c>
      <c r="Q13" s="12">
        <v>0</v>
      </c>
      <c r="R13" s="12">
        <v>0</v>
      </c>
      <c r="S13" s="12">
        <v>0</v>
      </c>
      <c r="T13" s="12">
        <v>0</v>
      </c>
      <c r="U13" s="12">
        <v>0</v>
      </c>
      <c r="V13" s="13">
        <f t="shared" si="0"/>
        <v>41152.54</v>
      </c>
      <c r="W13" s="204"/>
      <c r="Y13" s="14" t="s">
        <v>14</v>
      </c>
      <c r="Z13" s="15">
        <v>0</v>
      </c>
    </row>
    <row r="14" spans="1:26" s="3" customFormat="1" x14ac:dyDescent="0.2">
      <c r="A14" s="1"/>
      <c r="B14" s="8">
        <v>8</v>
      </c>
      <c r="C14" s="8" t="s">
        <v>76</v>
      </c>
      <c r="D14" s="9">
        <v>4.5</v>
      </c>
      <c r="E14" s="8" t="s">
        <v>77</v>
      </c>
      <c r="F14" s="10">
        <v>64002.54</v>
      </c>
      <c r="G14" s="11" t="s">
        <v>36</v>
      </c>
      <c r="H14" s="11" t="s">
        <v>36</v>
      </c>
      <c r="I14" s="12">
        <v>0</v>
      </c>
      <c r="J14" s="12">
        <v>0</v>
      </c>
      <c r="K14" s="12">
        <v>0</v>
      </c>
      <c r="L14" s="12">
        <v>0</v>
      </c>
      <c r="M14" s="12">
        <v>0</v>
      </c>
      <c r="N14" s="12">
        <v>0</v>
      </c>
      <c r="O14" s="12">
        <v>0</v>
      </c>
      <c r="P14" s="12">
        <v>0</v>
      </c>
      <c r="Q14" s="12">
        <v>0</v>
      </c>
      <c r="R14" s="12">
        <v>0</v>
      </c>
      <c r="S14" s="12">
        <v>0</v>
      </c>
      <c r="T14" s="12">
        <v>0</v>
      </c>
      <c r="U14" s="12">
        <v>0</v>
      </c>
      <c r="V14" s="13">
        <f t="shared" si="0"/>
        <v>64002.54</v>
      </c>
      <c r="W14" s="204"/>
      <c r="Y14" s="14" t="s">
        <v>15</v>
      </c>
      <c r="Z14" s="15">
        <v>0</v>
      </c>
    </row>
    <row r="15" spans="1:26" x14ac:dyDescent="0.2">
      <c r="B15" s="8">
        <v>9</v>
      </c>
      <c r="C15" s="8" t="s">
        <v>78</v>
      </c>
      <c r="D15" s="9">
        <v>4</v>
      </c>
      <c r="E15" s="8" t="s">
        <v>79</v>
      </c>
      <c r="F15" s="10">
        <v>45549.72</v>
      </c>
      <c r="G15" s="11" t="s">
        <v>36</v>
      </c>
      <c r="H15" s="11" t="s">
        <v>36</v>
      </c>
      <c r="I15" s="12">
        <v>0</v>
      </c>
      <c r="J15" s="12">
        <v>0</v>
      </c>
      <c r="K15" s="12">
        <v>0</v>
      </c>
      <c r="L15" s="12">
        <v>0</v>
      </c>
      <c r="M15" s="12">
        <v>0</v>
      </c>
      <c r="N15" s="12">
        <v>0</v>
      </c>
      <c r="O15" s="12">
        <v>0</v>
      </c>
      <c r="P15" s="12">
        <v>0</v>
      </c>
      <c r="Q15" s="12">
        <v>0</v>
      </c>
      <c r="R15" s="12">
        <v>0</v>
      </c>
      <c r="S15" s="12">
        <v>0</v>
      </c>
      <c r="T15" s="12">
        <v>0</v>
      </c>
      <c r="U15" s="12">
        <v>0</v>
      </c>
      <c r="V15" s="13">
        <f t="shared" si="0"/>
        <v>45549.72</v>
      </c>
      <c r="W15" s="204"/>
      <c r="Y15" s="14" t="s">
        <v>16</v>
      </c>
      <c r="Z15" s="15">
        <v>0</v>
      </c>
    </row>
    <row r="16" spans="1:26" x14ac:dyDescent="0.2">
      <c r="B16" s="8">
        <v>10</v>
      </c>
      <c r="C16" s="8" t="s">
        <v>80</v>
      </c>
      <c r="D16" s="9">
        <v>2</v>
      </c>
      <c r="E16" s="8" t="s">
        <v>81</v>
      </c>
      <c r="F16" s="10">
        <v>32917.259999999995</v>
      </c>
      <c r="G16" s="11" t="s">
        <v>36</v>
      </c>
      <c r="H16" s="11" t="s">
        <v>36</v>
      </c>
      <c r="I16" s="12">
        <v>0</v>
      </c>
      <c r="J16" s="12">
        <v>0</v>
      </c>
      <c r="K16" s="12">
        <v>0</v>
      </c>
      <c r="L16" s="12">
        <v>0</v>
      </c>
      <c r="M16" s="12">
        <v>0</v>
      </c>
      <c r="N16" s="12">
        <v>0</v>
      </c>
      <c r="O16" s="12">
        <v>0</v>
      </c>
      <c r="P16" s="12">
        <v>0</v>
      </c>
      <c r="Q16" s="12">
        <v>0</v>
      </c>
      <c r="R16" s="12">
        <v>0</v>
      </c>
      <c r="S16" s="12">
        <v>0</v>
      </c>
      <c r="T16" s="12">
        <v>0</v>
      </c>
      <c r="U16" s="12">
        <v>0</v>
      </c>
      <c r="V16" s="13">
        <f t="shared" ref="V16:V17" si="1">+SUM(F16:U16)</f>
        <v>32917.259999999995</v>
      </c>
      <c r="W16" s="204"/>
      <c r="Y16" s="14" t="s">
        <v>17</v>
      </c>
      <c r="Z16" s="15">
        <v>0</v>
      </c>
    </row>
    <row r="17" spans="2:26" hidden="1" outlineLevel="1" x14ac:dyDescent="0.2">
      <c r="B17" s="8">
        <v>12</v>
      </c>
      <c r="C17" s="8" t="s">
        <v>82</v>
      </c>
      <c r="D17" s="9">
        <v>0</v>
      </c>
      <c r="E17" s="8">
        <v>0</v>
      </c>
      <c r="F17" s="10">
        <v>0</v>
      </c>
      <c r="G17" s="11" t="s">
        <v>36</v>
      </c>
      <c r="H17" s="11" t="s">
        <v>36</v>
      </c>
      <c r="I17" s="12">
        <v>0</v>
      </c>
      <c r="J17" s="12">
        <v>0</v>
      </c>
      <c r="K17" s="12">
        <v>0</v>
      </c>
      <c r="L17" s="12">
        <v>0</v>
      </c>
      <c r="M17" s="12">
        <v>0</v>
      </c>
      <c r="N17" s="12">
        <v>0</v>
      </c>
      <c r="O17" s="12">
        <v>0</v>
      </c>
      <c r="P17" s="12">
        <v>0</v>
      </c>
      <c r="Q17" s="12">
        <v>0</v>
      </c>
      <c r="R17" s="12">
        <v>0</v>
      </c>
      <c r="S17" s="12">
        <v>0</v>
      </c>
      <c r="T17" s="12">
        <v>0</v>
      </c>
      <c r="U17" s="12">
        <v>0</v>
      </c>
      <c r="V17" s="13">
        <f t="shared" si="1"/>
        <v>0</v>
      </c>
      <c r="W17" s="204"/>
      <c r="Y17" s="14" t="s">
        <v>18</v>
      </c>
      <c r="Z17" s="15">
        <v>0</v>
      </c>
    </row>
    <row r="18" spans="2:26" hidden="1" outlineLevel="1" x14ac:dyDescent="0.2">
      <c r="B18" s="8">
        <v>13</v>
      </c>
      <c r="C18" s="8" t="s">
        <v>82</v>
      </c>
      <c r="D18" s="9">
        <v>0</v>
      </c>
      <c r="E18" s="8">
        <v>0</v>
      </c>
      <c r="F18" s="10">
        <v>0</v>
      </c>
      <c r="G18" s="11" t="s">
        <v>36</v>
      </c>
      <c r="H18" s="11" t="s">
        <v>36</v>
      </c>
      <c r="I18" s="12">
        <v>0</v>
      </c>
      <c r="J18" s="12">
        <v>0</v>
      </c>
      <c r="K18" s="12">
        <v>0</v>
      </c>
      <c r="L18" s="12">
        <v>0</v>
      </c>
      <c r="M18" s="12">
        <v>0</v>
      </c>
      <c r="N18" s="12">
        <v>0</v>
      </c>
      <c r="O18" s="12">
        <v>0</v>
      </c>
      <c r="P18" s="12">
        <v>0</v>
      </c>
      <c r="Q18" s="12">
        <v>0</v>
      </c>
      <c r="R18" s="12">
        <v>0</v>
      </c>
      <c r="S18" s="12">
        <v>0</v>
      </c>
      <c r="T18" s="12">
        <v>0</v>
      </c>
      <c r="U18" s="12">
        <v>0</v>
      </c>
      <c r="V18" s="13">
        <f t="shared" si="0"/>
        <v>0</v>
      </c>
      <c r="W18" s="204"/>
      <c r="Y18" s="14" t="s">
        <v>19</v>
      </c>
      <c r="Z18" s="15">
        <v>0</v>
      </c>
    </row>
    <row r="19" spans="2:26" hidden="1" outlineLevel="1" x14ac:dyDescent="0.2">
      <c r="B19" s="8">
        <v>14</v>
      </c>
      <c r="C19" s="8">
        <v>0</v>
      </c>
      <c r="D19" s="9">
        <v>0</v>
      </c>
      <c r="E19" s="8">
        <v>0</v>
      </c>
      <c r="F19" s="10">
        <v>0</v>
      </c>
      <c r="G19" s="11" t="s">
        <v>36</v>
      </c>
      <c r="H19" s="11" t="s">
        <v>36</v>
      </c>
      <c r="I19" s="12">
        <v>0</v>
      </c>
      <c r="J19" s="12">
        <v>0</v>
      </c>
      <c r="K19" s="12">
        <v>0</v>
      </c>
      <c r="L19" s="12">
        <v>0</v>
      </c>
      <c r="M19" s="12">
        <v>0</v>
      </c>
      <c r="N19" s="12">
        <v>0</v>
      </c>
      <c r="O19" s="12">
        <v>0</v>
      </c>
      <c r="P19" s="12">
        <v>0</v>
      </c>
      <c r="Q19" s="12">
        <v>0</v>
      </c>
      <c r="R19" s="12">
        <v>0</v>
      </c>
      <c r="S19" s="12">
        <v>0</v>
      </c>
      <c r="T19" s="12">
        <v>0</v>
      </c>
      <c r="U19" s="12">
        <v>0</v>
      </c>
      <c r="V19" s="13">
        <f>+SUM(F19:U19)</f>
        <v>0</v>
      </c>
      <c r="W19" s="204"/>
      <c r="Y19" s="14" t="s">
        <v>20</v>
      </c>
      <c r="Z19" s="15">
        <v>0</v>
      </c>
    </row>
    <row r="20" spans="2:26" ht="12.75" hidden="1" customHeight="1" outlineLevel="1" x14ac:dyDescent="0.2">
      <c r="B20" s="8">
        <v>15</v>
      </c>
      <c r="C20" s="8">
        <v>0</v>
      </c>
      <c r="D20" s="9">
        <v>0</v>
      </c>
      <c r="E20" s="8">
        <v>0</v>
      </c>
      <c r="F20" s="10">
        <v>0</v>
      </c>
      <c r="G20" s="11" t="s">
        <v>36</v>
      </c>
      <c r="H20" s="11" t="s">
        <v>36</v>
      </c>
      <c r="I20" s="12">
        <v>0</v>
      </c>
      <c r="J20" s="12">
        <v>0</v>
      </c>
      <c r="K20" s="12">
        <v>0</v>
      </c>
      <c r="L20" s="12">
        <v>0</v>
      </c>
      <c r="M20" s="12">
        <v>0</v>
      </c>
      <c r="N20" s="12">
        <v>0</v>
      </c>
      <c r="O20" s="12">
        <v>0</v>
      </c>
      <c r="P20" s="12">
        <v>0</v>
      </c>
      <c r="Q20" s="12">
        <v>0</v>
      </c>
      <c r="R20" s="12">
        <v>0</v>
      </c>
      <c r="S20" s="12">
        <v>0</v>
      </c>
      <c r="T20" s="12">
        <v>0</v>
      </c>
      <c r="U20" s="12">
        <v>0</v>
      </c>
      <c r="V20" s="13">
        <f t="shared" ref="V20:V38" si="2">+SUM(F20:U20)</f>
        <v>0</v>
      </c>
      <c r="W20" s="17"/>
      <c r="Y20" s="14" t="s">
        <v>21</v>
      </c>
      <c r="Z20" s="15">
        <v>0</v>
      </c>
    </row>
    <row r="21" spans="2:26" ht="12.75" hidden="1" customHeight="1" outlineLevel="1" x14ac:dyDescent="0.2">
      <c r="B21" s="8">
        <v>16</v>
      </c>
      <c r="C21" s="8">
        <v>0</v>
      </c>
      <c r="D21" s="9">
        <v>0</v>
      </c>
      <c r="E21" s="8">
        <v>0</v>
      </c>
      <c r="F21" s="10">
        <v>0</v>
      </c>
      <c r="G21" s="11" t="s">
        <v>36</v>
      </c>
      <c r="H21" s="11" t="s">
        <v>36</v>
      </c>
      <c r="I21" s="12">
        <v>0</v>
      </c>
      <c r="J21" s="12">
        <v>0</v>
      </c>
      <c r="K21" s="12">
        <v>0</v>
      </c>
      <c r="L21" s="12">
        <v>0</v>
      </c>
      <c r="M21" s="12">
        <v>0</v>
      </c>
      <c r="N21" s="12">
        <v>0</v>
      </c>
      <c r="O21" s="12">
        <v>0</v>
      </c>
      <c r="P21" s="12">
        <v>0</v>
      </c>
      <c r="Q21" s="12">
        <v>0</v>
      </c>
      <c r="R21" s="12">
        <v>0</v>
      </c>
      <c r="S21" s="12">
        <v>0</v>
      </c>
      <c r="T21" s="12">
        <v>0</v>
      </c>
      <c r="U21" s="12">
        <v>0</v>
      </c>
      <c r="V21" s="13">
        <f t="shared" si="2"/>
        <v>0</v>
      </c>
      <c r="W21" s="17"/>
      <c r="Y21" s="14" t="s">
        <v>22</v>
      </c>
      <c r="Z21" s="15">
        <v>0</v>
      </c>
    </row>
    <row r="22" spans="2:26" ht="12.75" hidden="1" customHeight="1" outlineLevel="1" x14ac:dyDescent="0.2">
      <c r="B22" s="8">
        <v>17</v>
      </c>
      <c r="C22" s="8">
        <v>0</v>
      </c>
      <c r="D22" s="9">
        <v>0</v>
      </c>
      <c r="E22" s="8">
        <v>0</v>
      </c>
      <c r="F22" s="10">
        <v>0</v>
      </c>
      <c r="G22" s="11" t="s">
        <v>36</v>
      </c>
      <c r="H22" s="11" t="s">
        <v>36</v>
      </c>
      <c r="I22" s="12">
        <v>0</v>
      </c>
      <c r="J22" s="12">
        <v>0</v>
      </c>
      <c r="K22" s="12">
        <v>0</v>
      </c>
      <c r="L22" s="12">
        <v>0</v>
      </c>
      <c r="M22" s="12">
        <v>0</v>
      </c>
      <c r="N22" s="12">
        <v>0</v>
      </c>
      <c r="O22" s="12">
        <v>0</v>
      </c>
      <c r="P22" s="12">
        <v>0</v>
      </c>
      <c r="Q22" s="12">
        <v>0</v>
      </c>
      <c r="R22" s="12">
        <v>0</v>
      </c>
      <c r="S22" s="12">
        <v>0</v>
      </c>
      <c r="T22" s="12">
        <v>0</v>
      </c>
      <c r="U22" s="12">
        <v>0</v>
      </c>
      <c r="V22" s="13">
        <f t="shared" si="2"/>
        <v>0</v>
      </c>
      <c r="W22" s="17"/>
    </row>
    <row r="23" spans="2:26" ht="12.75" hidden="1" customHeight="1" outlineLevel="1" x14ac:dyDescent="0.2">
      <c r="B23" s="8">
        <v>18</v>
      </c>
      <c r="C23" s="8">
        <v>0</v>
      </c>
      <c r="D23" s="9">
        <v>0</v>
      </c>
      <c r="E23" s="8">
        <v>0</v>
      </c>
      <c r="F23" s="10">
        <v>0</v>
      </c>
      <c r="G23" s="11" t="s">
        <v>36</v>
      </c>
      <c r="H23" s="11" t="s">
        <v>36</v>
      </c>
      <c r="I23" s="12">
        <v>0</v>
      </c>
      <c r="J23" s="12">
        <v>0</v>
      </c>
      <c r="K23" s="12">
        <v>0</v>
      </c>
      <c r="L23" s="12">
        <v>0</v>
      </c>
      <c r="M23" s="12">
        <v>0</v>
      </c>
      <c r="N23" s="12">
        <v>0</v>
      </c>
      <c r="O23" s="12">
        <v>0</v>
      </c>
      <c r="P23" s="12">
        <v>0</v>
      </c>
      <c r="Q23" s="12">
        <v>0</v>
      </c>
      <c r="R23" s="12">
        <v>0</v>
      </c>
      <c r="S23" s="12">
        <v>0</v>
      </c>
      <c r="T23" s="12">
        <v>0</v>
      </c>
      <c r="U23" s="12">
        <v>0</v>
      </c>
      <c r="V23" s="13">
        <f t="shared" si="2"/>
        <v>0</v>
      </c>
      <c r="W23" s="17"/>
    </row>
    <row r="24" spans="2:26" ht="12.75" hidden="1" customHeight="1" outlineLevel="1" x14ac:dyDescent="0.2">
      <c r="B24" s="8">
        <v>19</v>
      </c>
      <c r="C24" s="8">
        <v>0</v>
      </c>
      <c r="D24" s="9">
        <v>0</v>
      </c>
      <c r="E24" s="8">
        <v>0</v>
      </c>
      <c r="F24" s="10">
        <v>0</v>
      </c>
      <c r="G24" s="11" t="s">
        <v>36</v>
      </c>
      <c r="H24" s="11" t="s">
        <v>36</v>
      </c>
      <c r="I24" s="12">
        <v>0</v>
      </c>
      <c r="J24" s="12">
        <v>0</v>
      </c>
      <c r="K24" s="12">
        <v>0</v>
      </c>
      <c r="L24" s="12">
        <v>0</v>
      </c>
      <c r="M24" s="12">
        <v>0</v>
      </c>
      <c r="N24" s="12">
        <v>0</v>
      </c>
      <c r="O24" s="12">
        <v>0</v>
      </c>
      <c r="P24" s="12">
        <v>0</v>
      </c>
      <c r="Q24" s="12">
        <v>0</v>
      </c>
      <c r="R24" s="12">
        <v>0</v>
      </c>
      <c r="S24" s="12">
        <v>0</v>
      </c>
      <c r="T24" s="12">
        <v>0</v>
      </c>
      <c r="U24" s="12">
        <v>0</v>
      </c>
      <c r="V24" s="13">
        <f t="shared" si="2"/>
        <v>0</v>
      </c>
      <c r="W24" s="17"/>
    </row>
    <row r="25" spans="2:26" ht="12.75" hidden="1" customHeight="1" outlineLevel="1" x14ac:dyDescent="0.2">
      <c r="B25" s="8">
        <v>20</v>
      </c>
      <c r="C25" s="8">
        <v>0</v>
      </c>
      <c r="D25" s="9">
        <v>0</v>
      </c>
      <c r="E25" s="8">
        <v>0</v>
      </c>
      <c r="F25" s="10">
        <v>0</v>
      </c>
      <c r="G25" s="11" t="s">
        <v>36</v>
      </c>
      <c r="H25" s="11" t="s">
        <v>36</v>
      </c>
      <c r="I25" s="12">
        <v>0</v>
      </c>
      <c r="J25" s="12">
        <v>0</v>
      </c>
      <c r="K25" s="12">
        <v>0</v>
      </c>
      <c r="L25" s="12">
        <v>0</v>
      </c>
      <c r="M25" s="12">
        <v>0</v>
      </c>
      <c r="N25" s="12">
        <v>0</v>
      </c>
      <c r="O25" s="12">
        <v>0</v>
      </c>
      <c r="P25" s="12">
        <v>0</v>
      </c>
      <c r="Q25" s="12">
        <v>0</v>
      </c>
      <c r="R25" s="12">
        <v>0</v>
      </c>
      <c r="S25" s="12">
        <v>0</v>
      </c>
      <c r="T25" s="12">
        <v>0</v>
      </c>
      <c r="U25" s="12">
        <v>0</v>
      </c>
      <c r="V25" s="13">
        <f t="shared" si="2"/>
        <v>0</v>
      </c>
      <c r="W25" s="17"/>
    </row>
    <row r="26" spans="2:26" ht="12.75" hidden="1" customHeight="1" outlineLevel="1" x14ac:dyDescent="0.2">
      <c r="B26" s="8">
        <v>21</v>
      </c>
      <c r="C26" s="8">
        <v>0</v>
      </c>
      <c r="D26" s="9">
        <v>0</v>
      </c>
      <c r="E26" s="8">
        <v>0</v>
      </c>
      <c r="F26" s="10">
        <v>0</v>
      </c>
      <c r="G26" s="11" t="s">
        <v>36</v>
      </c>
      <c r="H26" s="11" t="s">
        <v>36</v>
      </c>
      <c r="I26" s="12">
        <v>0</v>
      </c>
      <c r="J26" s="12">
        <v>0</v>
      </c>
      <c r="K26" s="12">
        <v>0</v>
      </c>
      <c r="L26" s="12">
        <v>0</v>
      </c>
      <c r="M26" s="12">
        <v>0</v>
      </c>
      <c r="N26" s="12">
        <v>0</v>
      </c>
      <c r="O26" s="12">
        <v>0</v>
      </c>
      <c r="P26" s="12">
        <v>0</v>
      </c>
      <c r="Q26" s="12">
        <v>0</v>
      </c>
      <c r="R26" s="12">
        <v>0</v>
      </c>
      <c r="S26" s="12">
        <v>0</v>
      </c>
      <c r="T26" s="12">
        <v>0</v>
      </c>
      <c r="U26" s="12">
        <v>0</v>
      </c>
      <c r="V26" s="13">
        <f t="shared" si="2"/>
        <v>0</v>
      </c>
      <c r="W26" s="17"/>
    </row>
    <row r="27" spans="2:26" ht="12.75" hidden="1" customHeight="1" outlineLevel="1" x14ac:dyDescent="0.2">
      <c r="B27" s="8">
        <v>22</v>
      </c>
      <c r="C27" s="8">
        <v>0</v>
      </c>
      <c r="D27" s="9">
        <v>0</v>
      </c>
      <c r="E27" s="8">
        <v>0</v>
      </c>
      <c r="F27" s="10">
        <v>0</v>
      </c>
      <c r="G27" s="11" t="s">
        <v>36</v>
      </c>
      <c r="H27" s="11" t="s">
        <v>36</v>
      </c>
      <c r="I27" s="12">
        <v>0</v>
      </c>
      <c r="J27" s="12">
        <v>0</v>
      </c>
      <c r="K27" s="12">
        <v>0</v>
      </c>
      <c r="L27" s="12">
        <v>0</v>
      </c>
      <c r="M27" s="12">
        <v>0</v>
      </c>
      <c r="N27" s="12">
        <v>0</v>
      </c>
      <c r="O27" s="12">
        <v>0</v>
      </c>
      <c r="P27" s="12">
        <v>0</v>
      </c>
      <c r="Q27" s="12">
        <v>0</v>
      </c>
      <c r="R27" s="12">
        <v>0</v>
      </c>
      <c r="S27" s="12">
        <v>0</v>
      </c>
      <c r="T27" s="12">
        <v>0</v>
      </c>
      <c r="U27" s="12">
        <v>0</v>
      </c>
      <c r="V27" s="13">
        <f t="shared" si="2"/>
        <v>0</v>
      </c>
      <c r="W27" s="17"/>
    </row>
    <row r="28" spans="2:26" ht="12.75" hidden="1" customHeight="1" outlineLevel="1" x14ac:dyDescent="0.2">
      <c r="B28" s="8">
        <v>23</v>
      </c>
      <c r="C28" s="8">
        <v>0</v>
      </c>
      <c r="D28" s="9">
        <v>0</v>
      </c>
      <c r="E28" s="8">
        <v>0</v>
      </c>
      <c r="F28" s="10">
        <v>0</v>
      </c>
      <c r="G28" s="11" t="s">
        <v>36</v>
      </c>
      <c r="H28" s="11" t="s">
        <v>36</v>
      </c>
      <c r="I28" s="12">
        <v>0</v>
      </c>
      <c r="J28" s="12">
        <v>0</v>
      </c>
      <c r="K28" s="12">
        <v>0</v>
      </c>
      <c r="L28" s="12">
        <v>0</v>
      </c>
      <c r="M28" s="12">
        <v>0</v>
      </c>
      <c r="N28" s="12">
        <v>0</v>
      </c>
      <c r="O28" s="12">
        <v>0</v>
      </c>
      <c r="P28" s="12">
        <v>0</v>
      </c>
      <c r="Q28" s="12">
        <v>0</v>
      </c>
      <c r="R28" s="12">
        <v>0</v>
      </c>
      <c r="S28" s="12">
        <v>0</v>
      </c>
      <c r="T28" s="12">
        <v>0</v>
      </c>
      <c r="U28" s="12">
        <v>0</v>
      </c>
      <c r="V28" s="13">
        <f t="shared" si="2"/>
        <v>0</v>
      </c>
      <c r="W28" s="17"/>
    </row>
    <row r="29" spans="2:26" ht="12.75" hidden="1" customHeight="1" outlineLevel="1" x14ac:dyDescent="0.2">
      <c r="B29" s="8">
        <v>24</v>
      </c>
      <c r="C29" s="8">
        <v>0</v>
      </c>
      <c r="D29" s="9">
        <v>0</v>
      </c>
      <c r="E29" s="8">
        <v>0</v>
      </c>
      <c r="F29" s="10">
        <v>0</v>
      </c>
      <c r="G29" s="11" t="s">
        <v>36</v>
      </c>
      <c r="H29" s="11" t="s">
        <v>36</v>
      </c>
      <c r="I29" s="12">
        <v>0</v>
      </c>
      <c r="J29" s="12">
        <v>0</v>
      </c>
      <c r="K29" s="12">
        <v>0</v>
      </c>
      <c r="L29" s="12">
        <v>0</v>
      </c>
      <c r="M29" s="12">
        <v>0</v>
      </c>
      <c r="N29" s="12">
        <v>0</v>
      </c>
      <c r="O29" s="12">
        <v>0</v>
      </c>
      <c r="P29" s="12">
        <v>0</v>
      </c>
      <c r="Q29" s="12">
        <v>0</v>
      </c>
      <c r="R29" s="12">
        <v>0</v>
      </c>
      <c r="S29" s="12">
        <v>0</v>
      </c>
      <c r="T29" s="12">
        <v>0</v>
      </c>
      <c r="U29" s="12">
        <v>0</v>
      </c>
      <c r="V29" s="13">
        <f t="shared" si="2"/>
        <v>0</v>
      </c>
      <c r="W29" s="17"/>
    </row>
    <row r="30" spans="2:26" ht="12.75" hidden="1" customHeight="1" outlineLevel="1" x14ac:dyDescent="0.2">
      <c r="B30" s="8">
        <v>25</v>
      </c>
      <c r="C30" s="8">
        <v>0</v>
      </c>
      <c r="D30" s="9">
        <v>0</v>
      </c>
      <c r="E30" s="8">
        <v>0</v>
      </c>
      <c r="F30" s="10">
        <v>0</v>
      </c>
      <c r="G30" s="11" t="s">
        <v>36</v>
      </c>
      <c r="H30" s="11" t="s">
        <v>36</v>
      </c>
      <c r="I30" s="12">
        <v>0</v>
      </c>
      <c r="J30" s="12">
        <v>0</v>
      </c>
      <c r="K30" s="12">
        <v>0</v>
      </c>
      <c r="L30" s="12">
        <v>0</v>
      </c>
      <c r="M30" s="12">
        <v>0</v>
      </c>
      <c r="N30" s="12">
        <v>0</v>
      </c>
      <c r="O30" s="12">
        <v>0</v>
      </c>
      <c r="P30" s="12">
        <v>0</v>
      </c>
      <c r="Q30" s="12">
        <v>0</v>
      </c>
      <c r="R30" s="12">
        <v>0</v>
      </c>
      <c r="S30" s="12">
        <v>0</v>
      </c>
      <c r="T30" s="12">
        <v>0</v>
      </c>
      <c r="U30" s="12">
        <v>0</v>
      </c>
      <c r="V30" s="13">
        <f t="shared" si="2"/>
        <v>0</v>
      </c>
      <c r="W30" s="17"/>
    </row>
    <row r="31" spans="2:26" ht="12.75" hidden="1" customHeight="1" outlineLevel="1" x14ac:dyDescent="0.2">
      <c r="B31" s="8">
        <v>26</v>
      </c>
      <c r="C31" s="8">
        <v>0</v>
      </c>
      <c r="D31" s="9">
        <v>0</v>
      </c>
      <c r="E31" s="8">
        <v>0</v>
      </c>
      <c r="F31" s="10">
        <v>0</v>
      </c>
      <c r="G31" s="11" t="s">
        <v>36</v>
      </c>
      <c r="H31" s="11" t="s">
        <v>36</v>
      </c>
      <c r="I31" s="12">
        <v>0</v>
      </c>
      <c r="J31" s="12">
        <v>0</v>
      </c>
      <c r="K31" s="12">
        <v>0</v>
      </c>
      <c r="L31" s="12">
        <v>0</v>
      </c>
      <c r="M31" s="12">
        <v>0</v>
      </c>
      <c r="N31" s="12">
        <v>0</v>
      </c>
      <c r="O31" s="12">
        <v>0</v>
      </c>
      <c r="P31" s="12">
        <v>0</v>
      </c>
      <c r="Q31" s="12">
        <v>0</v>
      </c>
      <c r="R31" s="12">
        <v>0</v>
      </c>
      <c r="S31" s="12">
        <v>0</v>
      </c>
      <c r="T31" s="12">
        <v>0</v>
      </c>
      <c r="U31" s="12">
        <v>0</v>
      </c>
      <c r="V31" s="13">
        <f t="shared" si="2"/>
        <v>0</v>
      </c>
      <c r="W31" s="17"/>
    </row>
    <row r="32" spans="2:26" ht="12.75" hidden="1" customHeight="1" outlineLevel="1" x14ac:dyDescent="0.2">
      <c r="B32" s="8">
        <v>27</v>
      </c>
      <c r="C32" s="8">
        <v>0</v>
      </c>
      <c r="D32" s="9">
        <v>0</v>
      </c>
      <c r="E32" s="8">
        <v>0</v>
      </c>
      <c r="F32" s="10">
        <v>0</v>
      </c>
      <c r="G32" s="11" t="s">
        <v>36</v>
      </c>
      <c r="H32" s="11" t="s">
        <v>36</v>
      </c>
      <c r="I32" s="12">
        <v>0</v>
      </c>
      <c r="J32" s="12">
        <v>0</v>
      </c>
      <c r="K32" s="12">
        <v>0</v>
      </c>
      <c r="L32" s="12">
        <v>0</v>
      </c>
      <c r="M32" s="12">
        <v>0</v>
      </c>
      <c r="N32" s="12">
        <v>0</v>
      </c>
      <c r="O32" s="12">
        <v>0</v>
      </c>
      <c r="P32" s="12">
        <v>0</v>
      </c>
      <c r="Q32" s="12">
        <v>0</v>
      </c>
      <c r="R32" s="12">
        <v>0</v>
      </c>
      <c r="S32" s="12">
        <v>0</v>
      </c>
      <c r="T32" s="12">
        <v>0</v>
      </c>
      <c r="U32" s="12">
        <v>0</v>
      </c>
      <c r="V32" s="13">
        <f t="shared" si="2"/>
        <v>0</v>
      </c>
      <c r="W32" s="17"/>
    </row>
    <row r="33" spans="2:23" ht="12.75" hidden="1" customHeight="1" outlineLevel="1" x14ac:dyDescent="0.2">
      <c r="B33" s="8">
        <v>28</v>
      </c>
      <c r="C33" s="8">
        <v>0</v>
      </c>
      <c r="D33" s="9">
        <v>0</v>
      </c>
      <c r="E33" s="8">
        <v>0</v>
      </c>
      <c r="F33" s="10">
        <v>0</v>
      </c>
      <c r="G33" s="11" t="s">
        <v>36</v>
      </c>
      <c r="H33" s="11" t="s">
        <v>36</v>
      </c>
      <c r="I33" s="12">
        <v>0</v>
      </c>
      <c r="J33" s="12">
        <v>0</v>
      </c>
      <c r="K33" s="12">
        <v>0</v>
      </c>
      <c r="L33" s="12">
        <v>0</v>
      </c>
      <c r="M33" s="12">
        <v>0</v>
      </c>
      <c r="N33" s="12">
        <v>0</v>
      </c>
      <c r="O33" s="12">
        <v>0</v>
      </c>
      <c r="P33" s="12">
        <v>0</v>
      </c>
      <c r="Q33" s="12">
        <v>0</v>
      </c>
      <c r="R33" s="12">
        <v>0</v>
      </c>
      <c r="S33" s="12">
        <v>0</v>
      </c>
      <c r="T33" s="12">
        <v>0</v>
      </c>
      <c r="U33" s="12">
        <v>0</v>
      </c>
      <c r="V33" s="13">
        <f t="shared" si="2"/>
        <v>0</v>
      </c>
      <c r="W33" s="17"/>
    </row>
    <row r="34" spans="2:23" ht="12.75" hidden="1" customHeight="1" outlineLevel="1" x14ac:dyDescent="0.2">
      <c r="B34" s="8">
        <v>29</v>
      </c>
      <c r="C34" s="8">
        <v>0</v>
      </c>
      <c r="D34" s="9">
        <v>0</v>
      </c>
      <c r="E34" s="8">
        <v>0</v>
      </c>
      <c r="F34" s="10">
        <v>0</v>
      </c>
      <c r="G34" s="11" t="s">
        <v>36</v>
      </c>
      <c r="H34" s="11" t="s">
        <v>36</v>
      </c>
      <c r="I34" s="12">
        <v>0</v>
      </c>
      <c r="J34" s="12">
        <v>0</v>
      </c>
      <c r="K34" s="12">
        <v>0</v>
      </c>
      <c r="L34" s="12">
        <v>0</v>
      </c>
      <c r="M34" s="12">
        <v>0</v>
      </c>
      <c r="N34" s="12">
        <v>0</v>
      </c>
      <c r="O34" s="12">
        <v>0</v>
      </c>
      <c r="P34" s="12">
        <v>0</v>
      </c>
      <c r="Q34" s="12">
        <v>0</v>
      </c>
      <c r="R34" s="12">
        <v>0</v>
      </c>
      <c r="S34" s="12">
        <v>0</v>
      </c>
      <c r="T34" s="12">
        <v>0</v>
      </c>
      <c r="U34" s="12">
        <v>0</v>
      </c>
      <c r="V34" s="13">
        <f t="shared" si="2"/>
        <v>0</v>
      </c>
      <c r="W34" s="17"/>
    </row>
    <row r="35" spans="2:23" ht="12.75" hidden="1" customHeight="1" outlineLevel="1" x14ac:dyDescent="0.2">
      <c r="B35" s="8">
        <v>30</v>
      </c>
      <c r="C35" s="8">
        <v>0</v>
      </c>
      <c r="D35" s="9">
        <v>0</v>
      </c>
      <c r="E35" s="8">
        <v>0</v>
      </c>
      <c r="F35" s="10">
        <v>0</v>
      </c>
      <c r="G35" s="11" t="s">
        <v>36</v>
      </c>
      <c r="H35" s="11" t="s">
        <v>36</v>
      </c>
      <c r="I35" s="12">
        <v>0</v>
      </c>
      <c r="J35" s="12">
        <v>0</v>
      </c>
      <c r="K35" s="12">
        <v>0</v>
      </c>
      <c r="L35" s="12">
        <v>0</v>
      </c>
      <c r="M35" s="12">
        <v>0</v>
      </c>
      <c r="N35" s="12">
        <v>0</v>
      </c>
      <c r="O35" s="12">
        <v>0</v>
      </c>
      <c r="P35" s="12">
        <v>0</v>
      </c>
      <c r="Q35" s="12">
        <v>0</v>
      </c>
      <c r="R35" s="12">
        <v>0</v>
      </c>
      <c r="S35" s="12">
        <v>0</v>
      </c>
      <c r="T35" s="12">
        <v>0</v>
      </c>
      <c r="U35" s="12">
        <v>0</v>
      </c>
      <c r="V35" s="13">
        <f t="shared" si="2"/>
        <v>0</v>
      </c>
      <c r="W35" s="17"/>
    </row>
    <row r="36" spans="2:23" ht="12.75" hidden="1" customHeight="1" outlineLevel="1" x14ac:dyDescent="0.2">
      <c r="B36" s="8">
        <v>31</v>
      </c>
      <c r="C36" s="8">
        <v>0</v>
      </c>
      <c r="D36" s="9">
        <v>0</v>
      </c>
      <c r="E36" s="8">
        <v>0</v>
      </c>
      <c r="F36" s="10">
        <v>0</v>
      </c>
      <c r="G36" s="11" t="s">
        <v>36</v>
      </c>
      <c r="H36" s="11" t="s">
        <v>36</v>
      </c>
      <c r="I36" s="12">
        <v>0</v>
      </c>
      <c r="J36" s="12">
        <v>0</v>
      </c>
      <c r="K36" s="12">
        <v>0</v>
      </c>
      <c r="L36" s="12">
        <v>0</v>
      </c>
      <c r="M36" s="12">
        <v>0</v>
      </c>
      <c r="N36" s="12">
        <v>0</v>
      </c>
      <c r="O36" s="12">
        <v>0</v>
      </c>
      <c r="P36" s="12">
        <v>0</v>
      </c>
      <c r="Q36" s="12">
        <v>0</v>
      </c>
      <c r="R36" s="12">
        <v>0</v>
      </c>
      <c r="S36" s="12">
        <v>0</v>
      </c>
      <c r="T36" s="12">
        <v>0</v>
      </c>
      <c r="U36" s="12">
        <v>0</v>
      </c>
      <c r="V36" s="13">
        <f t="shared" si="2"/>
        <v>0</v>
      </c>
      <c r="W36" s="17"/>
    </row>
    <row r="37" spans="2:23" ht="12.75" hidden="1" customHeight="1" outlineLevel="1" x14ac:dyDescent="0.2">
      <c r="B37" s="8">
        <v>32</v>
      </c>
      <c r="C37" s="8">
        <v>0</v>
      </c>
      <c r="D37" s="9">
        <v>0</v>
      </c>
      <c r="E37" s="8">
        <v>0</v>
      </c>
      <c r="F37" s="10">
        <v>0</v>
      </c>
      <c r="G37" s="11" t="s">
        <v>36</v>
      </c>
      <c r="H37" s="11" t="s">
        <v>36</v>
      </c>
      <c r="I37" s="12">
        <v>0</v>
      </c>
      <c r="J37" s="12">
        <v>0</v>
      </c>
      <c r="K37" s="12">
        <v>0</v>
      </c>
      <c r="L37" s="12">
        <v>0</v>
      </c>
      <c r="M37" s="12">
        <v>0</v>
      </c>
      <c r="N37" s="12">
        <v>0</v>
      </c>
      <c r="O37" s="12">
        <v>0</v>
      </c>
      <c r="P37" s="12">
        <v>0</v>
      </c>
      <c r="Q37" s="12">
        <v>0</v>
      </c>
      <c r="R37" s="12">
        <v>0</v>
      </c>
      <c r="S37" s="12">
        <v>0</v>
      </c>
      <c r="T37" s="12">
        <v>0</v>
      </c>
      <c r="U37" s="12">
        <v>0</v>
      </c>
      <c r="V37" s="13">
        <f t="shared" si="2"/>
        <v>0</v>
      </c>
      <c r="W37" s="17"/>
    </row>
    <row r="38" spans="2:23" ht="12.75" hidden="1" customHeight="1" outlineLevel="1" x14ac:dyDescent="0.2">
      <c r="B38" s="8">
        <v>33</v>
      </c>
      <c r="C38" s="8">
        <v>0</v>
      </c>
      <c r="D38" s="9">
        <v>0</v>
      </c>
      <c r="E38" s="8">
        <v>0</v>
      </c>
      <c r="F38" s="10">
        <v>0</v>
      </c>
      <c r="G38" s="11" t="s">
        <v>36</v>
      </c>
      <c r="H38" s="11" t="s">
        <v>36</v>
      </c>
      <c r="I38" s="12">
        <v>0</v>
      </c>
      <c r="J38" s="12">
        <v>0</v>
      </c>
      <c r="K38" s="12">
        <v>0</v>
      </c>
      <c r="L38" s="12">
        <v>0</v>
      </c>
      <c r="M38" s="12">
        <v>0</v>
      </c>
      <c r="N38" s="12">
        <v>0</v>
      </c>
      <c r="O38" s="12">
        <v>0</v>
      </c>
      <c r="P38" s="12">
        <v>0</v>
      </c>
      <c r="Q38" s="12">
        <v>0</v>
      </c>
      <c r="R38" s="12">
        <v>0</v>
      </c>
      <c r="S38" s="12">
        <v>0</v>
      </c>
      <c r="T38" s="12">
        <v>0</v>
      </c>
      <c r="U38" s="12">
        <v>0</v>
      </c>
      <c r="V38" s="13">
        <f t="shared" si="2"/>
        <v>0</v>
      </c>
      <c r="W38" s="17"/>
    </row>
    <row r="39" spans="2:23" s="3" customFormat="1" collapsed="1" x14ac:dyDescent="0.2">
      <c r="B39" s="8">
        <v>34</v>
      </c>
      <c r="C39" s="8" t="s">
        <v>87</v>
      </c>
      <c r="D39" s="18"/>
      <c r="E39" s="18"/>
      <c r="F39" s="19"/>
      <c r="G39" s="11" t="s">
        <v>36</v>
      </c>
      <c r="H39" s="11" t="s">
        <v>36</v>
      </c>
      <c r="I39" s="12">
        <v>0</v>
      </c>
      <c r="J39" s="12">
        <v>0</v>
      </c>
      <c r="K39" s="12">
        <v>0</v>
      </c>
      <c r="L39" s="12">
        <v>0</v>
      </c>
      <c r="M39" s="12">
        <v>0</v>
      </c>
      <c r="N39" s="12">
        <v>0</v>
      </c>
      <c r="O39" s="12">
        <v>0</v>
      </c>
      <c r="P39" s="12">
        <v>0</v>
      </c>
      <c r="Q39" s="12">
        <v>0</v>
      </c>
      <c r="R39" s="12">
        <v>0</v>
      </c>
      <c r="S39" s="12">
        <v>0</v>
      </c>
      <c r="T39" s="12">
        <v>0</v>
      </c>
      <c r="U39" s="12">
        <v>0</v>
      </c>
      <c r="V39" s="19">
        <f>+SUM(F39:U39)</f>
        <v>0</v>
      </c>
      <c r="W39" s="20" t="s">
        <v>38</v>
      </c>
    </row>
    <row r="40" spans="2:23" x14ac:dyDescent="0.2">
      <c r="B40" s="21"/>
      <c r="C40" s="22" t="s">
        <v>39</v>
      </c>
      <c r="D40" s="22">
        <f>SUM(D7:D39)</f>
        <v>37.950000000000003</v>
      </c>
      <c r="E40" s="5" t="s">
        <v>36</v>
      </c>
      <c r="F40" s="23">
        <f>SUM(F7:F39)</f>
        <v>512239.97</v>
      </c>
      <c r="G40" s="23">
        <f t="shared" ref="G40:U40" si="3">SUM(G7:G39)</f>
        <v>0</v>
      </c>
      <c r="H40" s="23">
        <f t="shared" si="3"/>
        <v>0</v>
      </c>
      <c r="I40" s="23">
        <f t="shared" si="3"/>
        <v>0</v>
      </c>
      <c r="J40" s="23">
        <f t="shared" si="3"/>
        <v>0</v>
      </c>
      <c r="K40" s="23">
        <f t="shared" si="3"/>
        <v>0</v>
      </c>
      <c r="L40" s="23">
        <f t="shared" si="3"/>
        <v>0</v>
      </c>
      <c r="M40" s="23">
        <f t="shared" si="3"/>
        <v>0</v>
      </c>
      <c r="N40" s="23">
        <f t="shared" si="3"/>
        <v>0</v>
      </c>
      <c r="O40" s="23">
        <f t="shared" si="3"/>
        <v>0</v>
      </c>
      <c r="P40" s="23">
        <f t="shared" si="3"/>
        <v>0</v>
      </c>
      <c r="Q40" s="23">
        <f t="shared" si="3"/>
        <v>0</v>
      </c>
      <c r="R40" s="23">
        <f t="shared" si="3"/>
        <v>0</v>
      </c>
      <c r="S40" s="23">
        <f t="shared" si="3"/>
        <v>0</v>
      </c>
      <c r="T40" s="23">
        <f t="shared" si="3"/>
        <v>0</v>
      </c>
      <c r="U40" s="23">
        <f t="shared" si="3"/>
        <v>0</v>
      </c>
      <c r="V40" s="23">
        <f>SUM(V7:V38)</f>
        <v>512239.97</v>
      </c>
      <c r="W40" s="5"/>
    </row>
    <row r="42" spans="2:23" x14ac:dyDescent="0.2">
      <c r="C42" s="24" t="s">
        <v>40</v>
      </c>
      <c r="D42" s="25">
        <v>37.949999999999996</v>
      </c>
      <c r="E42" s="24" t="s">
        <v>41</v>
      </c>
      <c r="F42" s="25">
        <v>512239.97</v>
      </c>
      <c r="V42" s="25">
        <v>512239.97</v>
      </c>
      <c r="W42" s="26" t="s">
        <v>42</v>
      </c>
    </row>
    <row r="43" spans="2:23" x14ac:dyDescent="0.2">
      <c r="C43" s="27" t="s">
        <v>43</v>
      </c>
      <c r="D43" s="28">
        <f>D40-D42</f>
        <v>0</v>
      </c>
      <c r="E43" s="27" t="s">
        <v>43</v>
      </c>
      <c r="F43" s="29">
        <f>+F40-F42</f>
        <v>0</v>
      </c>
      <c r="V43" s="30">
        <f>+V40-V42</f>
        <v>0</v>
      </c>
      <c r="W43" s="31" t="s">
        <v>43</v>
      </c>
    </row>
    <row r="45" spans="2:23" s="33" customFormat="1" ht="11.25" x14ac:dyDescent="0.2">
      <c r="B45" s="32"/>
    </row>
    <row r="46" spans="2:23" s="38" customFormat="1" x14ac:dyDescent="0.2">
      <c r="B46" s="34" t="s">
        <v>44</v>
      </c>
      <c r="C46" s="35" t="s">
        <v>45</v>
      </c>
      <c r="D46" s="36"/>
      <c r="E46" s="36"/>
      <c r="F46" s="36"/>
      <c r="G46" s="36"/>
      <c r="H46" s="36"/>
      <c r="I46" s="36"/>
      <c r="J46" s="36"/>
      <c r="K46" s="36"/>
      <c r="L46" s="36"/>
      <c r="M46" s="36"/>
      <c r="N46" s="36"/>
      <c r="O46" s="36"/>
      <c r="P46" s="36"/>
      <c r="Q46" s="36"/>
      <c r="R46" s="36"/>
      <c r="S46" s="36"/>
      <c r="T46" s="36"/>
      <c r="U46" s="36"/>
      <c r="V46" s="36"/>
      <c r="W46" s="37"/>
    </row>
    <row r="47" spans="2:23" s="38" customFormat="1" x14ac:dyDescent="0.2">
      <c r="B47" s="39" t="s">
        <v>26</v>
      </c>
      <c r="C47" s="1" t="s">
        <v>46</v>
      </c>
      <c r="W47" s="40"/>
    </row>
    <row r="48" spans="2:23" s="38" customFormat="1" x14ac:dyDescent="0.2">
      <c r="B48" s="39" t="s">
        <v>27</v>
      </c>
      <c r="C48" s="1" t="s">
        <v>47</v>
      </c>
      <c r="W48" s="40"/>
    </row>
    <row r="49" spans="2:23" s="38" customFormat="1" x14ac:dyDescent="0.2">
      <c r="B49" s="39"/>
      <c r="C49" s="1" t="s">
        <v>48</v>
      </c>
      <c r="W49" s="40"/>
    </row>
    <row r="50" spans="2:23" s="38" customFormat="1" x14ac:dyDescent="0.2">
      <c r="B50" s="39"/>
      <c r="C50" s="1" t="s">
        <v>49</v>
      </c>
      <c r="W50" s="40"/>
    </row>
    <row r="51" spans="2:23" s="38" customFormat="1" x14ac:dyDescent="0.2">
      <c r="B51" s="39"/>
      <c r="C51" s="1" t="s">
        <v>50</v>
      </c>
      <c r="D51" s="1"/>
      <c r="E51" s="1"/>
      <c r="F51" s="33"/>
      <c r="G51" s="33"/>
      <c r="H51" s="33"/>
      <c r="I51" s="33"/>
      <c r="J51" s="33"/>
      <c r="K51" s="33"/>
      <c r="L51" s="33"/>
      <c r="M51" s="33"/>
      <c r="N51" s="33"/>
      <c r="O51" s="33"/>
      <c r="P51" s="33"/>
      <c r="Q51" s="33"/>
      <c r="R51" s="33"/>
      <c r="S51" s="33"/>
      <c r="T51" s="33"/>
      <c r="U51" s="33"/>
      <c r="V51" s="33"/>
      <c r="W51" s="41"/>
    </row>
    <row r="52" spans="2:23" s="38" customFormat="1" ht="15" customHeight="1" x14ac:dyDescent="0.2">
      <c r="B52" s="39"/>
      <c r="C52" s="1" t="s">
        <v>51</v>
      </c>
      <c r="D52" s="1"/>
      <c r="E52" s="1"/>
      <c r="F52" s="1"/>
      <c r="G52" s="1"/>
      <c r="H52" s="1"/>
      <c r="I52" s="1"/>
      <c r="J52" s="1"/>
      <c r="K52" s="1"/>
      <c r="L52" s="1"/>
      <c r="M52" s="1"/>
      <c r="N52" s="1"/>
      <c r="O52" s="1"/>
      <c r="P52" s="1"/>
      <c r="Q52" s="1"/>
      <c r="R52" s="1"/>
      <c r="S52" s="1"/>
      <c r="T52" s="1"/>
      <c r="U52" s="1"/>
      <c r="V52" s="1"/>
      <c r="W52" s="42"/>
    </row>
    <row r="53" spans="2:23" s="38" customFormat="1" x14ac:dyDescent="0.2">
      <c r="B53" s="39"/>
      <c r="C53" s="1" t="s">
        <v>52</v>
      </c>
      <c r="D53" s="1"/>
      <c r="E53" s="1"/>
      <c r="F53" s="33"/>
      <c r="G53" s="33"/>
      <c r="H53" s="33"/>
      <c r="I53" s="33"/>
      <c r="J53" s="33"/>
      <c r="K53" s="33"/>
      <c r="L53" s="33"/>
      <c r="M53" s="33"/>
      <c r="N53" s="33"/>
      <c r="O53" s="33"/>
      <c r="P53" s="33"/>
      <c r="Q53" s="33"/>
      <c r="R53" s="33"/>
      <c r="S53" s="33"/>
      <c r="T53" s="33"/>
      <c r="U53" s="33"/>
      <c r="V53" s="33"/>
      <c r="W53" s="41"/>
    </row>
    <row r="54" spans="2:23" s="38" customFormat="1" x14ac:dyDescent="0.2">
      <c r="B54" s="39" t="s">
        <v>28</v>
      </c>
      <c r="C54" s="1" t="s">
        <v>53</v>
      </c>
      <c r="W54" s="40"/>
    </row>
    <row r="55" spans="2:23" s="38" customFormat="1" x14ac:dyDescent="0.2">
      <c r="B55" s="39" t="s">
        <v>29</v>
      </c>
      <c r="C55" s="1" t="s">
        <v>54</v>
      </c>
      <c r="W55" s="40"/>
    </row>
    <row r="56" spans="2:23" s="38" customFormat="1" x14ac:dyDescent="0.2">
      <c r="B56" s="39"/>
      <c r="C56" s="1" t="s">
        <v>55</v>
      </c>
      <c r="W56" s="40"/>
    </row>
    <row r="57" spans="2:23" s="38" customFormat="1" x14ac:dyDescent="0.2">
      <c r="B57" s="39" t="s">
        <v>30</v>
      </c>
      <c r="C57" s="1" t="s">
        <v>56</v>
      </c>
      <c r="W57" s="40"/>
    </row>
    <row r="58" spans="2:23" s="38" customFormat="1" x14ac:dyDescent="0.2">
      <c r="B58" s="39" t="s">
        <v>31</v>
      </c>
      <c r="C58" s="1" t="s">
        <v>57</v>
      </c>
      <c r="W58" s="40"/>
    </row>
    <row r="59" spans="2:23" s="38" customFormat="1" x14ac:dyDescent="0.2">
      <c r="B59" s="39" t="s">
        <v>32</v>
      </c>
      <c r="C59" s="1" t="s">
        <v>58</v>
      </c>
      <c r="W59" s="40"/>
    </row>
    <row r="60" spans="2:23" s="38" customFormat="1" x14ac:dyDescent="0.2">
      <c r="B60" s="39" t="s">
        <v>33</v>
      </c>
      <c r="C60" s="1" t="s">
        <v>59</v>
      </c>
      <c r="W60" s="40"/>
    </row>
    <row r="61" spans="2:23" s="38" customFormat="1" x14ac:dyDescent="0.2">
      <c r="B61" s="39" t="s">
        <v>34</v>
      </c>
      <c r="C61" s="1" t="s">
        <v>60</v>
      </c>
      <c r="W61" s="40"/>
    </row>
    <row r="62" spans="2:23" s="38" customFormat="1" x14ac:dyDescent="0.2">
      <c r="B62" s="43" t="s">
        <v>35</v>
      </c>
      <c r="C62" s="44" t="s">
        <v>61</v>
      </c>
      <c r="D62" s="45"/>
      <c r="E62" s="45"/>
      <c r="F62" s="45"/>
      <c r="G62" s="45"/>
      <c r="H62" s="45"/>
      <c r="I62" s="45"/>
      <c r="J62" s="45"/>
      <c r="K62" s="45"/>
      <c r="L62" s="45"/>
      <c r="M62" s="45"/>
      <c r="N62" s="45"/>
      <c r="O62" s="45"/>
      <c r="P62" s="45"/>
      <c r="Q62" s="45"/>
      <c r="R62" s="45"/>
      <c r="S62" s="45"/>
      <c r="T62" s="45"/>
      <c r="U62" s="45"/>
      <c r="V62" s="45"/>
      <c r="W62" s="46"/>
    </row>
    <row r="63" spans="2:23" s="33" customFormat="1" ht="11.25" x14ac:dyDescent="0.2"/>
    <row r="64" spans="2:23" s="33" customFormat="1" ht="11.25" x14ac:dyDescent="0.2"/>
    <row r="65" s="33" customFormat="1" ht="11.25" x14ac:dyDescent="0.2"/>
  </sheetData>
  <mergeCells count="3">
    <mergeCell ref="B1:E1"/>
    <mergeCell ref="G6:U6"/>
    <mergeCell ref="W7:W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18"/>
  <sheetViews>
    <sheetView workbookViewId="0">
      <selection sqref="A1:XFD1048576"/>
    </sheetView>
  </sheetViews>
  <sheetFormatPr defaultColWidth="9.140625" defaultRowHeight="15" outlineLevelCol="1" x14ac:dyDescent="0.25"/>
  <cols>
    <col min="1" max="1" width="4.28515625" style="1" customWidth="1"/>
    <col min="2" max="2" width="9.42578125" style="1" bestFit="1" customWidth="1"/>
    <col min="3" max="3" width="65.85546875" style="1" customWidth="1"/>
    <col min="4" max="4" width="36.7109375" style="1" customWidth="1"/>
    <col min="5" max="5" width="13.42578125" style="1" customWidth="1"/>
    <col min="6" max="6" width="10.28515625" style="89" customWidth="1"/>
    <col min="7" max="8" width="10.28515625" style="1" customWidth="1"/>
    <col min="9" max="9" width="10.85546875" style="1" customWidth="1"/>
    <col min="10" max="20" width="10.85546875" style="1" hidden="1" customWidth="1" outlineLevel="1"/>
    <col min="21" max="21" width="13.140625" style="1" customWidth="1" collapsed="1"/>
    <col min="22" max="22" width="16" style="1" customWidth="1"/>
    <col min="23" max="23" width="3.140625" style="1" customWidth="1"/>
    <col min="24" max="24" width="9.140625" style="1"/>
    <col min="25" max="25" width="54.85546875" style="1" bestFit="1" customWidth="1"/>
    <col min="26" max="26" width="9.140625" style="1"/>
    <col min="27" max="27" width="11.5703125" style="1" customWidth="1"/>
    <col min="28" max="28" width="13.140625" style="1" bestFit="1" customWidth="1"/>
    <col min="29" max="16384" width="9.140625" style="1"/>
  </cols>
  <sheetData>
    <row r="1" spans="2:28" ht="25.5" x14ac:dyDescent="0.2">
      <c r="F1" s="1"/>
      <c r="Y1" s="47" t="s">
        <v>88</v>
      </c>
    </row>
    <row r="2" spans="2:28" ht="12.75" x14ac:dyDescent="0.2">
      <c r="B2" s="3"/>
      <c r="F2" s="1"/>
    </row>
    <row r="3" spans="2:28" ht="12.75" x14ac:dyDescent="0.2">
      <c r="B3" s="3" t="s">
        <v>1</v>
      </c>
      <c r="F3" s="1"/>
    </row>
    <row r="4" spans="2:28" ht="12.75" x14ac:dyDescent="0.2">
      <c r="B4" s="3" t="s">
        <v>89</v>
      </c>
      <c r="F4" s="1"/>
    </row>
    <row r="5" spans="2:28" ht="12.75" x14ac:dyDescent="0.2">
      <c r="F5" s="1"/>
    </row>
    <row r="6" spans="2:28" ht="38.25" x14ac:dyDescent="0.2">
      <c r="B6" s="5" t="s">
        <v>3</v>
      </c>
      <c r="C6" s="5" t="s">
        <v>90</v>
      </c>
      <c r="D6" s="4" t="s">
        <v>91</v>
      </c>
      <c r="E6" s="4" t="s">
        <v>92</v>
      </c>
      <c r="F6" s="5" t="s">
        <v>8</v>
      </c>
      <c r="G6" s="5" t="s">
        <v>9</v>
      </c>
      <c r="H6" s="5" t="s">
        <v>10</v>
      </c>
      <c r="I6" s="5" t="s">
        <v>11</v>
      </c>
      <c r="J6" s="5" t="s">
        <v>12</v>
      </c>
      <c r="K6" s="5" t="s">
        <v>13</v>
      </c>
      <c r="L6" s="5" t="s">
        <v>14</v>
      </c>
      <c r="M6" s="5" t="s">
        <v>15</v>
      </c>
      <c r="N6" s="5" t="s">
        <v>16</v>
      </c>
      <c r="O6" s="5" t="s">
        <v>17</v>
      </c>
      <c r="P6" s="5" t="s">
        <v>18</v>
      </c>
      <c r="Q6" s="5" t="s">
        <v>19</v>
      </c>
      <c r="R6" s="5" t="s">
        <v>20</v>
      </c>
      <c r="S6" s="5" t="s">
        <v>21</v>
      </c>
      <c r="T6" s="5" t="s">
        <v>22</v>
      </c>
      <c r="U6" s="5" t="s">
        <v>23</v>
      </c>
      <c r="V6" s="5" t="s">
        <v>24</v>
      </c>
      <c r="X6" s="5" t="s">
        <v>93</v>
      </c>
      <c r="Y6" s="5" t="s">
        <v>94</v>
      </c>
      <c r="AA6" s="4" t="s">
        <v>95</v>
      </c>
      <c r="AB6" s="5" t="s">
        <v>96</v>
      </c>
    </row>
    <row r="7" spans="2:28" ht="12.75" x14ac:dyDescent="0.2">
      <c r="B7" s="5" t="s">
        <v>26</v>
      </c>
      <c r="C7" s="5" t="s">
        <v>27</v>
      </c>
      <c r="D7" s="5" t="s">
        <v>28</v>
      </c>
      <c r="E7" s="5" t="s">
        <v>29</v>
      </c>
      <c r="F7" s="202" t="s">
        <v>30</v>
      </c>
      <c r="G7" s="202"/>
      <c r="H7" s="202"/>
      <c r="I7" s="202"/>
      <c r="J7" s="202"/>
      <c r="K7" s="202"/>
      <c r="L7" s="202"/>
      <c r="M7" s="202"/>
      <c r="N7" s="202"/>
      <c r="O7" s="202"/>
      <c r="P7" s="202"/>
      <c r="Q7" s="202"/>
      <c r="R7" s="202"/>
      <c r="S7" s="202"/>
      <c r="T7" s="5"/>
      <c r="U7" s="5" t="s">
        <v>31</v>
      </c>
      <c r="V7" s="5" t="s">
        <v>32</v>
      </c>
      <c r="X7" s="5" t="s">
        <v>33</v>
      </c>
      <c r="Y7" s="5" t="s">
        <v>34</v>
      </c>
      <c r="AA7" s="48" t="s">
        <v>35</v>
      </c>
      <c r="AB7" s="48" t="s">
        <v>97</v>
      </c>
    </row>
    <row r="8" spans="2:28" ht="12.75" x14ac:dyDescent="0.2">
      <c r="B8" s="18" t="s">
        <v>98</v>
      </c>
      <c r="C8" s="18" t="s">
        <v>369</v>
      </c>
      <c r="D8" s="49" t="s">
        <v>99</v>
      </c>
      <c r="E8" s="50">
        <v>0</v>
      </c>
      <c r="F8" s="51" t="s">
        <v>36</v>
      </c>
      <c r="G8" s="51" t="s">
        <v>36</v>
      </c>
      <c r="H8" s="52">
        <v>0</v>
      </c>
      <c r="I8" s="52">
        <v>0</v>
      </c>
      <c r="J8" s="52">
        <v>0</v>
      </c>
      <c r="K8" s="52">
        <v>0</v>
      </c>
      <c r="L8" s="52">
        <v>0</v>
      </c>
      <c r="M8" s="52">
        <v>0</v>
      </c>
      <c r="N8" s="52">
        <v>0</v>
      </c>
      <c r="O8" s="52">
        <v>0</v>
      </c>
      <c r="P8" s="52">
        <v>0</v>
      </c>
      <c r="Q8" s="52">
        <v>0</v>
      </c>
      <c r="R8" s="52">
        <v>0</v>
      </c>
      <c r="S8" s="52">
        <v>0</v>
      </c>
      <c r="T8" s="52">
        <v>0</v>
      </c>
      <c r="U8" s="50">
        <f>SUM(E8:T8)</f>
        <v>0</v>
      </c>
      <c r="V8" s="203" t="s">
        <v>37</v>
      </c>
      <c r="X8" s="14" t="s">
        <v>8</v>
      </c>
      <c r="Y8" s="53" t="s">
        <v>83</v>
      </c>
      <c r="AA8" s="52">
        <v>0</v>
      </c>
      <c r="AB8" s="52">
        <f>U8-AA8</f>
        <v>0</v>
      </c>
    </row>
    <row r="9" spans="2:28" ht="12.75" x14ac:dyDescent="0.2">
      <c r="B9" s="54" t="s">
        <v>100</v>
      </c>
      <c r="C9" s="54" t="s">
        <v>102</v>
      </c>
      <c r="D9" s="55"/>
      <c r="E9" s="56"/>
      <c r="F9" s="57"/>
      <c r="G9" s="57"/>
      <c r="H9" s="58"/>
      <c r="I9" s="58"/>
      <c r="J9" s="58"/>
      <c r="K9" s="58"/>
      <c r="L9" s="58"/>
      <c r="M9" s="58"/>
      <c r="N9" s="58"/>
      <c r="O9" s="58"/>
      <c r="P9" s="58"/>
      <c r="Q9" s="58"/>
      <c r="R9" s="58"/>
      <c r="S9" s="58"/>
      <c r="T9" s="58"/>
      <c r="U9" s="59"/>
      <c r="V9" s="204"/>
      <c r="X9" s="14" t="s">
        <v>9</v>
      </c>
      <c r="Y9" s="53" t="s">
        <v>84</v>
      </c>
      <c r="AA9" s="58"/>
      <c r="AB9" s="58"/>
    </row>
    <row r="10" spans="2:28" ht="25.5" x14ac:dyDescent="0.2">
      <c r="B10" s="8" t="s">
        <v>101</v>
      </c>
      <c r="C10" s="8" t="s">
        <v>102</v>
      </c>
      <c r="D10" s="60" t="s">
        <v>103</v>
      </c>
      <c r="E10" s="50">
        <v>0</v>
      </c>
      <c r="F10" s="51" t="s">
        <v>36</v>
      </c>
      <c r="G10" s="51" t="s">
        <v>36</v>
      </c>
      <c r="H10" s="52">
        <v>0</v>
      </c>
      <c r="I10" s="52">
        <v>0</v>
      </c>
      <c r="J10" s="52">
        <v>0</v>
      </c>
      <c r="K10" s="52">
        <v>0</v>
      </c>
      <c r="L10" s="52">
        <v>0</v>
      </c>
      <c r="M10" s="52">
        <v>0</v>
      </c>
      <c r="N10" s="52">
        <v>0</v>
      </c>
      <c r="O10" s="52">
        <v>0</v>
      </c>
      <c r="P10" s="52">
        <v>0</v>
      </c>
      <c r="Q10" s="52">
        <v>0</v>
      </c>
      <c r="R10" s="52">
        <v>0</v>
      </c>
      <c r="S10" s="52">
        <v>0</v>
      </c>
      <c r="T10" s="52">
        <v>0</v>
      </c>
      <c r="U10" s="50">
        <f t="shared" ref="U10:U28" si="0">SUM(E10:T10)</f>
        <v>0</v>
      </c>
      <c r="V10" s="204"/>
      <c r="X10" s="14" t="s">
        <v>10</v>
      </c>
      <c r="Y10" s="53" t="s">
        <v>85</v>
      </c>
      <c r="AA10" s="52">
        <v>0</v>
      </c>
      <c r="AB10" s="52">
        <f>U10-AA10</f>
        <v>0</v>
      </c>
    </row>
    <row r="11" spans="2:28" ht="38.25" x14ac:dyDescent="0.2">
      <c r="B11" s="8" t="s">
        <v>104</v>
      </c>
      <c r="C11" s="8" t="s">
        <v>105</v>
      </c>
      <c r="D11" s="60" t="s">
        <v>103</v>
      </c>
      <c r="E11" s="50">
        <v>0</v>
      </c>
      <c r="F11" s="51" t="s">
        <v>36</v>
      </c>
      <c r="G11" s="51" t="s">
        <v>36</v>
      </c>
      <c r="H11" s="52">
        <v>0</v>
      </c>
      <c r="I11" s="52">
        <v>0</v>
      </c>
      <c r="J11" s="52">
        <v>0</v>
      </c>
      <c r="K11" s="52">
        <v>0</v>
      </c>
      <c r="L11" s="52">
        <v>0</v>
      </c>
      <c r="M11" s="52">
        <v>0</v>
      </c>
      <c r="N11" s="52">
        <v>0</v>
      </c>
      <c r="O11" s="52">
        <v>0</v>
      </c>
      <c r="P11" s="52">
        <v>0</v>
      </c>
      <c r="Q11" s="52">
        <v>0</v>
      </c>
      <c r="R11" s="52">
        <v>0</v>
      </c>
      <c r="S11" s="52">
        <v>0</v>
      </c>
      <c r="T11" s="52">
        <v>0</v>
      </c>
      <c r="U11" s="50">
        <f t="shared" si="0"/>
        <v>0</v>
      </c>
      <c r="V11" s="204"/>
      <c r="X11" s="14" t="s">
        <v>11</v>
      </c>
      <c r="Y11" s="15" t="s">
        <v>86</v>
      </c>
      <c r="AA11" s="52">
        <v>0</v>
      </c>
      <c r="AB11" s="52">
        <f t="shared" ref="AB11:AB70" si="1">U11-AA11</f>
        <v>0</v>
      </c>
    </row>
    <row r="12" spans="2:28" ht="12.75" x14ac:dyDescent="0.2">
      <c r="B12" s="54" t="s">
        <v>106</v>
      </c>
      <c r="C12" s="54" t="s">
        <v>107</v>
      </c>
      <c r="D12" s="55"/>
      <c r="E12" s="56"/>
      <c r="F12" s="57"/>
      <c r="G12" s="57"/>
      <c r="H12" s="58"/>
      <c r="I12" s="58"/>
      <c r="J12" s="58"/>
      <c r="K12" s="58"/>
      <c r="L12" s="58"/>
      <c r="M12" s="58"/>
      <c r="N12" s="58"/>
      <c r="O12" s="58"/>
      <c r="P12" s="58"/>
      <c r="Q12" s="58"/>
      <c r="R12" s="58"/>
      <c r="S12" s="58"/>
      <c r="T12" s="58"/>
      <c r="U12" s="59"/>
      <c r="V12" s="204"/>
      <c r="X12" s="14" t="s">
        <v>12</v>
      </c>
      <c r="Y12" s="15">
        <v>0</v>
      </c>
      <c r="AA12" s="58"/>
      <c r="AB12" s="58"/>
    </row>
    <row r="13" spans="2:28" ht="25.5" x14ac:dyDescent="0.2">
      <c r="B13" s="61" t="s">
        <v>108</v>
      </c>
      <c r="C13" s="62" t="s">
        <v>370</v>
      </c>
      <c r="D13" s="49" t="s">
        <v>109</v>
      </c>
      <c r="E13" s="50">
        <v>104946.96999999999</v>
      </c>
      <c r="F13" s="63" t="s">
        <v>36</v>
      </c>
      <c r="G13" s="63" t="s">
        <v>36</v>
      </c>
      <c r="H13" s="64">
        <v>0</v>
      </c>
      <c r="I13" s="64">
        <v>0</v>
      </c>
      <c r="J13" s="64">
        <v>0</v>
      </c>
      <c r="K13" s="64">
        <v>0</v>
      </c>
      <c r="L13" s="64">
        <v>0</v>
      </c>
      <c r="M13" s="64">
        <v>0</v>
      </c>
      <c r="N13" s="64">
        <v>0</v>
      </c>
      <c r="O13" s="64">
        <v>0</v>
      </c>
      <c r="P13" s="64">
        <v>0</v>
      </c>
      <c r="Q13" s="64">
        <v>0</v>
      </c>
      <c r="R13" s="64">
        <v>0</v>
      </c>
      <c r="S13" s="64">
        <v>0</v>
      </c>
      <c r="T13" s="64">
        <v>0</v>
      </c>
      <c r="U13" s="65">
        <f>SUM(E13:T13)</f>
        <v>104946.96999999999</v>
      </c>
      <c r="V13" s="204"/>
      <c r="X13" s="14" t="s">
        <v>13</v>
      </c>
      <c r="Y13" s="15">
        <v>0</v>
      </c>
      <c r="AA13" s="64">
        <v>104946.96999999999</v>
      </c>
      <c r="AB13" s="64">
        <f>SUM(U13:U13)-AA13</f>
        <v>0</v>
      </c>
    </row>
    <row r="14" spans="2:28" ht="25.5" x14ac:dyDescent="0.2">
      <c r="B14" s="61" t="s">
        <v>110</v>
      </c>
      <c r="C14" s="62" t="s">
        <v>371</v>
      </c>
      <c r="D14" s="49" t="s">
        <v>111</v>
      </c>
      <c r="E14" s="50">
        <v>3350.25</v>
      </c>
      <c r="F14" s="63" t="s">
        <v>36</v>
      </c>
      <c r="G14" s="63" t="s">
        <v>36</v>
      </c>
      <c r="H14" s="64">
        <v>0</v>
      </c>
      <c r="I14" s="64">
        <v>0</v>
      </c>
      <c r="J14" s="64">
        <v>0</v>
      </c>
      <c r="K14" s="64">
        <v>0</v>
      </c>
      <c r="L14" s="64">
        <v>0</v>
      </c>
      <c r="M14" s="64">
        <v>0</v>
      </c>
      <c r="N14" s="64">
        <v>0</v>
      </c>
      <c r="O14" s="64">
        <v>0</v>
      </c>
      <c r="P14" s="64">
        <v>0</v>
      </c>
      <c r="Q14" s="64">
        <v>0</v>
      </c>
      <c r="R14" s="64">
        <v>0</v>
      </c>
      <c r="S14" s="64">
        <v>0</v>
      </c>
      <c r="T14" s="64">
        <v>0</v>
      </c>
      <c r="U14" s="65">
        <f>SUM(E14:T14)</f>
        <v>3350.25</v>
      </c>
      <c r="V14" s="204"/>
      <c r="X14" s="14" t="s">
        <v>14</v>
      </c>
      <c r="Y14" s="15">
        <v>0</v>
      </c>
      <c r="AA14" s="64">
        <v>3350.25</v>
      </c>
      <c r="AB14" s="64">
        <f>SUM(U14:U14)-AA14</f>
        <v>0</v>
      </c>
    </row>
    <row r="15" spans="2:28" ht="12.75" x14ac:dyDescent="0.2">
      <c r="B15" s="54" t="s">
        <v>112</v>
      </c>
      <c r="C15" s="54" t="s">
        <v>113</v>
      </c>
      <c r="D15" s="55"/>
      <c r="E15" s="56"/>
      <c r="F15" s="57"/>
      <c r="G15" s="57"/>
      <c r="H15" s="58"/>
      <c r="I15" s="58"/>
      <c r="J15" s="58"/>
      <c r="K15" s="58"/>
      <c r="L15" s="58"/>
      <c r="M15" s="58"/>
      <c r="N15" s="58"/>
      <c r="O15" s="58"/>
      <c r="P15" s="58"/>
      <c r="Q15" s="58"/>
      <c r="R15" s="58"/>
      <c r="S15" s="58"/>
      <c r="T15" s="58"/>
      <c r="U15" s="59"/>
      <c r="V15" s="204"/>
      <c r="X15" s="14" t="s">
        <v>15</v>
      </c>
      <c r="Y15" s="15">
        <v>0</v>
      </c>
      <c r="AA15" s="58"/>
      <c r="AB15" s="58"/>
    </row>
    <row r="16" spans="2:28" ht="12.75" x14ac:dyDescent="0.2">
      <c r="B16" s="61" t="s">
        <v>114</v>
      </c>
      <c r="C16" s="61" t="s">
        <v>372</v>
      </c>
      <c r="D16" s="49" t="s">
        <v>115</v>
      </c>
      <c r="E16" s="50">
        <v>5105.6000000000004</v>
      </c>
      <c r="F16" s="63" t="s">
        <v>36</v>
      </c>
      <c r="G16" s="63" t="s">
        <v>36</v>
      </c>
      <c r="H16" s="64">
        <v>0</v>
      </c>
      <c r="I16" s="64">
        <v>0</v>
      </c>
      <c r="J16" s="64">
        <v>0</v>
      </c>
      <c r="K16" s="64">
        <v>0</v>
      </c>
      <c r="L16" s="64">
        <v>0</v>
      </c>
      <c r="M16" s="64">
        <v>0</v>
      </c>
      <c r="N16" s="64">
        <v>0</v>
      </c>
      <c r="O16" s="64">
        <v>0</v>
      </c>
      <c r="P16" s="64">
        <v>0</v>
      </c>
      <c r="Q16" s="64">
        <v>0</v>
      </c>
      <c r="R16" s="64">
        <v>0</v>
      </c>
      <c r="S16" s="64">
        <v>0</v>
      </c>
      <c r="T16" s="64">
        <v>0</v>
      </c>
      <c r="U16" s="65">
        <f>SUM(E16:T16)</f>
        <v>5105.6000000000004</v>
      </c>
      <c r="V16" s="204"/>
      <c r="X16" s="14" t="s">
        <v>16</v>
      </c>
      <c r="Y16" s="15">
        <v>0</v>
      </c>
      <c r="AA16" s="64">
        <v>5105.6000000000004</v>
      </c>
      <c r="AB16" s="64">
        <f>U16-AA16</f>
        <v>0</v>
      </c>
    </row>
    <row r="17" spans="2:28" ht="12.75" x14ac:dyDescent="0.2">
      <c r="B17" s="8" t="s">
        <v>116</v>
      </c>
      <c r="C17" s="8" t="s">
        <v>373</v>
      </c>
      <c r="D17" s="60" t="s">
        <v>117</v>
      </c>
      <c r="E17" s="50">
        <v>0</v>
      </c>
      <c r="F17" s="51" t="s">
        <v>36</v>
      </c>
      <c r="G17" s="51" t="s">
        <v>36</v>
      </c>
      <c r="H17" s="64">
        <v>0</v>
      </c>
      <c r="I17" s="64">
        <v>0</v>
      </c>
      <c r="J17" s="64">
        <v>0</v>
      </c>
      <c r="K17" s="64">
        <v>0</v>
      </c>
      <c r="L17" s="64">
        <v>0</v>
      </c>
      <c r="M17" s="64">
        <v>0</v>
      </c>
      <c r="N17" s="64">
        <v>0</v>
      </c>
      <c r="O17" s="64">
        <v>0</v>
      </c>
      <c r="P17" s="64">
        <v>0</v>
      </c>
      <c r="Q17" s="64">
        <v>0</v>
      </c>
      <c r="R17" s="64">
        <v>0</v>
      </c>
      <c r="S17" s="64">
        <v>0</v>
      </c>
      <c r="T17" s="64">
        <v>0</v>
      </c>
      <c r="U17" s="50">
        <f t="shared" si="0"/>
        <v>0</v>
      </c>
      <c r="V17" s="204"/>
      <c r="X17" s="14" t="s">
        <v>17</v>
      </c>
      <c r="Y17" s="15">
        <v>0</v>
      </c>
      <c r="AA17" s="64">
        <v>0</v>
      </c>
      <c r="AB17" s="64">
        <f t="shared" si="1"/>
        <v>0</v>
      </c>
    </row>
    <row r="18" spans="2:28" ht="12.75" x14ac:dyDescent="0.2">
      <c r="B18" s="54" t="s">
        <v>118</v>
      </c>
      <c r="C18" s="54" t="s">
        <v>119</v>
      </c>
      <c r="D18" s="55"/>
      <c r="E18" s="56"/>
      <c r="F18" s="57"/>
      <c r="G18" s="57"/>
      <c r="H18" s="58"/>
      <c r="I18" s="58"/>
      <c r="J18" s="58"/>
      <c r="K18" s="58"/>
      <c r="L18" s="58"/>
      <c r="M18" s="58"/>
      <c r="N18" s="58"/>
      <c r="O18" s="58"/>
      <c r="P18" s="58"/>
      <c r="Q18" s="58"/>
      <c r="R18" s="58"/>
      <c r="S18" s="58"/>
      <c r="T18" s="58"/>
      <c r="U18" s="59"/>
      <c r="V18" s="204"/>
      <c r="X18" s="14" t="s">
        <v>18</v>
      </c>
      <c r="Y18" s="15">
        <v>0</v>
      </c>
      <c r="AA18" s="58"/>
      <c r="AB18" s="58"/>
    </row>
    <row r="19" spans="2:28" ht="25.5" x14ac:dyDescent="0.2">
      <c r="B19" s="61" t="s">
        <v>120</v>
      </c>
      <c r="C19" s="62" t="s">
        <v>374</v>
      </c>
      <c r="D19" s="49" t="s">
        <v>121</v>
      </c>
      <c r="E19" s="50">
        <v>28018.940000000002</v>
      </c>
      <c r="F19" s="63" t="s">
        <v>36</v>
      </c>
      <c r="G19" s="63" t="s">
        <v>36</v>
      </c>
      <c r="H19" s="64">
        <v>0</v>
      </c>
      <c r="I19" s="64">
        <v>0</v>
      </c>
      <c r="J19" s="64">
        <v>0</v>
      </c>
      <c r="K19" s="64">
        <v>0</v>
      </c>
      <c r="L19" s="64">
        <v>0</v>
      </c>
      <c r="M19" s="64">
        <v>0</v>
      </c>
      <c r="N19" s="64">
        <v>0</v>
      </c>
      <c r="O19" s="64">
        <v>0</v>
      </c>
      <c r="P19" s="64">
        <v>0</v>
      </c>
      <c r="Q19" s="64">
        <v>0</v>
      </c>
      <c r="R19" s="64">
        <v>0</v>
      </c>
      <c r="S19" s="64">
        <v>0</v>
      </c>
      <c r="T19" s="64">
        <v>0</v>
      </c>
      <c r="U19" s="65">
        <f>SUM(E19:T19)</f>
        <v>28018.940000000002</v>
      </c>
      <c r="V19" s="204"/>
      <c r="X19" s="14" t="s">
        <v>19</v>
      </c>
      <c r="Y19" s="15">
        <v>0</v>
      </c>
      <c r="AA19" s="64">
        <v>28018.940000000002</v>
      </c>
      <c r="AB19" s="64">
        <f>U19-AA19</f>
        <v>0</v>
      </c>
    </row>
    <row r="20" spans="2:28" ht="12.75" x14ac:dyDescent="0.2">
      <c r="B20" s="61" t="s">
        <v>122</v>
      </c>
      <c r="C20" s="62" t="s">
        <v>375</v>
      </c>
      <c r="D20" s="49" t="s">
        <v>123</v>
      </c>
      <c r="E20" s="50">
        <v>2045.9499999999998</v>
      </c>
      <c r="F20" s="63" t="s">
        <v>36</v>
      </c>
      <c r="G20" s="63" t="s">
        <v>36</v>
      </c>
      <c r="H20" s="64">
        <v>0</v>
      </c>
      <c r="I20" s="64">
        <v>0</v>
      </c>
      <c r="J20" s="64">
        <v>0</v>
      </c>
      <c r="K20" s="64">
        <v>0</v>
      </c>
      <c r="L20" s="64">
        <v>0</v>
      </c>
      <c r="M20" s="64">
        <v>0</v>
      </c>
      <c r="N20" s="64">
        <v>0</v>
      </c>
      <c r="O20" s="64">
        <v>0</v>
      </c>
      <c r="P20" s="64">
        <v>0</v>
      </c>
      <c r="Q20" s="64">
        <v>0</v>
      </c>
      <c r="R20" s="64">
        <v>0</v>
      </c>
      <c r="S20" s="64">
        <v>0</v>
      </c>
      <c r="T20" s="64">
        <v>0</v>
      </c>
      <c r="U20" s="65">
        <f>SUM(E20:T20)</f>
        <v>2045.9499999999998</v>
      </c>
      <c r="V20" s="204"/>
      <c r="X20" s="14" t="s">
        <v>20</v>
      </c>
      <c r="Y20" s="15">
        <v>0</v>
      </c>
      <c r="AA20" s="64">
        <v>2045.9499999999998</v>
      </c>
      <c r="AB20" s="64">
        <f>U20-AA20</f>
        <v>0</v>
      </c>
    </row>
    <row r="21" spans="2:28" ht="12.75" x14ac:dyDescent="0.2">
      <c r="B21" s="54" t="s">
        <v>124</v>
      </c>
      <c r="C21" s="54" t="s">
        <v>125</v>
      </c>
      <c r="D21" s="55"/>
      <c r="E21" s="56"/>
      <c r="F21" s="57"/>
      <c r="G21" s="57"/>
      <c r="H21" s="58"/>
      <c r="I21" s="58"/>
      <c r="J21" s="58"/>
      <c r="K21" s="58"/>
      <c r="L21" s="58"/>
      <c r="M21" s="58"/>
      <c r="N21" s="58"/>
      <c r="O21" s="58"/>
      <c r="P21" s="58"/>
      <c r="Q21" s="58"/>
      <c r="R21" s="58"/>
      <c r="S21" s="58"/>
      <c r="T21" s="58"/>
      <c r="U21" s="59"/>
      <c r="V21" s="204"/>
      <c r="X21" s="14" t="s">
        <v>21</v>
      </c>
      <c r="Y21" s="15">
        <v>0</v>
      </c>
      <c r="AA21" s="58"/>
      <c r="AB21" s="58"/>
    </row>
    <row r="22" spans="2:28" ht="12.75" x14ac:dyDescent="0.2">
      <c r="B22" s="61" t="s">
        <v>126</v>
      </c>
      <c r="C22" s="61" t="s">
        <v>376</v>
      </c>
      <c r="D22" s="49" t="s">
        <v>127</v>
      </c>
      <c r="E22" s="50">
        <v>2699.6099999999997</v>
      </c>
      <c r="F22" s="66" t="s">
        <v>36</v>
      </c>
      <c r="G22" s="66" t="s">
        <v>36</v>
      </c>
      <c r="H22" s="64">
        <v>0</v>
      </c>
      <c r="I22" s="64">
        <v>0</v>
      </c>
      <c r="J22" s="64">
        <v>0</v>
      </c>
      <c r="K22" s="64">
        <v>0</v>
      </c>
      <c r="L22" s="64">
        <v>0</v>
      </c>
      <c r="M22" s="64">
        <v>0</v>
      </c>
      <c r="N22" s="64">
        <v>0</v>
      </c>
      <c r="O22" s="64">
        <v>0</v>
      </c>
      <c r="P22" s="64">
        <v>0</v>
      </c>
      <c r="Q22" s="64">
        <v>0</v>
      </c>
      <c r="R22" s="64">
        <v>0</v>
      </c>
      <c r="S22" s="64">
        <v>0</v>
      </c>
      <c r="T22" s="64">
        <v>0</v>
      </c>
      <c r="U22" s="65">
        <f>SUM(E22:T22)</f>
        <v>2699.6099999999997</v>
      </c>
      <c r="V22" s="204"/>
      <c r="X22" s="14" t="s">
        <v>22</v>
      </c>
      <c r="Y22" s="15">
        <v>0</v>
      </c>
      <c r="AA22" s="64">
        <v>2699.6099999999997</v>
      </c>
      <c r="AB22" s="64">
        <f>U22-AA22</f>
        <v>0</v>
      </c>
    </row>
    <row r="23" spans="2:28" ht="12.75" x14ac:dyDescent="0.2">
      <c r="B23" s="54" t="s">
        <v>128</v>
      </c>
      <c r="C23" s="54" t="s">
        <v>129</v>
      </c>
      <c r="D23" s="55"/>
      <c r="E23" s="56"/>
      <c r="F23" s="57"/>
      <c r="G23" s="57"/>
      <c r="H23" s="58"/>
      <c r="I23" s="58"/>
      <c r="J23" s="58"/>
      <c r="K23" s="58"/>
      <c r="L23" s="58"/>
      <c r="M23" s="58"/>
      <c r="N23" s="58"/>
      <c r="O23" s="58"/>
      <c r="P23" s="58"/>
      <c r="Q23" s="58"/>
      <c r="R23" s="58"/>
      <c r="S23" s="58"/>
      <c r="T23" s="58"/>
      <c r="U23" s="59"/>
      <c r="V23" s="204"/>
      <c r="AA23" s="58"/>
      <c r="AB23" s="58"/>
    </row>
    <row r="24" spans="2:28" ht="12.75" x14ac:dyDescent="0.2">
      <c r="B24" s="61" t="s">
        <v>130</v>
      </c>
      <c r="C24" s="61" t="s">
        <v>377</v>
      </c>
      <c r="D24" s="49" t="s">
        <v>131</v>
      </c>
      <c r="E24" s="50">
        <v>32017.850000000006</v>
      </c>
      <c r="F24" s="63" t="s">
        <v>36</v>
      </c>
      <c r="G24" s="63" t="s">
        <v>36</v>
      </c>
      <c r="H24" s="64">
        <v>0</v>
      </c>
      <c r="I24" s="64">
        <v>0</v>
      </c>
      <c r="J24" s="64">
        <v>0</v>
      </c>
      <c r="K24" s="64">
        <v>0</v>
      </c>
      <c r="L24" s="64">
        <v>0</v>
      </c>
      <c r="M24" s="64">
        <v>0</v>
      </c>
      <c r="N24" s="64">
        <v>0</v>
      </c>
      <c r="O24" s="64">
        <v>0</v>
      </c>
      <c r="P24" s="64">
        <v>0</v>
      </c>
      <c r="Q24" s="64">
        <v>0</v>
      </c>
      <c r="R24" s="64">
        <v>0</v>
      </c>
      <c r="S24" s="64">
        <v>0</v>
      </c>
      <c r="T24" s="64">
        <v>0</v>
      </c>
      <c r="U24" s="65">
        <f>SUM(E24:T24)</f>
        <v>32017.850000000006</v>
      </c>
      <c r="V24" s="204"/>
      <c r="AA24" s="64">
        <v>32017.850000000006</v>
      </c>
      <c r="AB24" s="64">
        <f t="shared" si="1"/>
        <v>0</v>
      </c>
    </row>
    <row r="25" spans="2:28" ht="25.5" x14ac:dyDescent="0.2">
      <c r="B25" s="61" t="s">
        <v>132</v>
      </c>
      <c r="C25" s="61" t="s">
        <v>378</v>
      </c>
      <c r="D25" s="49" t="s">
        <v>133</v>
      </c>
      <c r="E25" s="50">
        <v>2463.36</v>
      </c>
      <c r="F25" s="63" t="s">
        <v>36</v>
      </c>
      <c r="G25" s="63" t="s">
        <v>36</v>
      </c>
      <c r="H25" s="64">
        <v>0</v>
      </c>
      <c r="I25" s="64">
        <v>0</v>
      </c>
      <c r="J25" s="64">
        <v>0</v>
      </c>
      <c r="K25" s="64">
        <v>0</v>
      </c>
      <c r="L25" s="64">
        <v>0</v>
      </c>
      <c r="M25" s="64">
        <v>0</v>
      </c>
      <c r="N25" s="64">
        <v>0</v>
      </c>
      <c r="O25" s="64">
        <v>0</v>
      </c>
      <c r="P25" s="64">
        <v>0</v>
      </c>
      <c r="Q25" s="64">
        <v>0</v>
      </c>
      <c r="R25" s="64">
        <v>0</v>
      </c>
      <c r="S25" s="64">
        <v>0</v>
      </c>
      <c r="T25" s="64">
        <v>0</v>
      </c>
      <c r="U25" s="65">
        <f>SUM(E25:T25)</f>
        <v>2463.36</v>
      </c>
      <c r="V25" s="204"/>
      <c r="AA25" s="64">
        <v>2463.3599999999997</v>
      </c>
      <c r="AB25" s="64">
        <f t="shared" si="1"/>
        <v>0</v>
      </c>
    </row>
    <row r="26" spans="2:28" ht="12.75" x14ac:dyDescent="0.2">
      <c r="B26" s="8" t="s">
        <v>134</v>
      </c>
      <c r="C26" s="8" t="s">
        <v>379</v>
      </c>
      <c r="D26" s="49" t="s">
        <v>135</v>
      </c>
      <c r="E26" s="50">
        <v>2267.67</v>
      </c>
      <c r="F26" s="51" t="s">
        <v>36</v>
      </c>
      <c r="G26" s="51" t="s">
        <v>36</v>
      </c>
      <c r="H26" s="52">
        <v>0</v>
      </c>
      <c r="I26" s="52">
        <v>0</v>
      </c>
      <c r="J26" s="52">
        <v>0</v>
      </c>
      <c r="K26" s="52">
        <v>0</v>
      </c>
      <c r="L26" s="52">
        <v>0</v>
      </c>
      <c r="M26" s="52">
        <v>0</v>
      </c>
      <c r="N26" s="52">
        <v>0</v>
      </c>
      <c r="O26" s="52">
        <v>0</v>
      </c>
      <c r="P26" s="52">
        <v>0</v>
      </c>
      <c r="Q26" s="52">
        <v>0</v>
      </c>
      <c r="R26" s="52">
        <v>0</v>
      </c>
      <c r="S26" s="52">
        <v>0</v>
      </c>
      <c r="T26" s="52">
        <v>0</v>
      </c>
      <c r="U26" s="50">
        <f t="shared" si="0"/>
        <v>2267.67</v>
      </c>
      <c r="V26" s="204"/>
      <c r="AA26" s="52">
        <v>2267.67</v>
      </c>
      <c r="AB26" s="52">
        <f t="shared" si="1"/>
        <v>0</v>
      </c>
    </row>
    <row r="27" spans="2:28" ht="12.75" x14ac:dyDescent="0.2">
      <c r="B27" s="67" t="s">
        <v>136</v>
      </c>
      <c r="C27" s="8" t="s">
        <v>380</v>
      </c>
      <c r="D27" s="49" t="s">
        <v>137</v>
      </c>
      <c r="E27" s="50">
        <v>877</v>
      </c>
      <c r="F27" s="51" t="s">
        <v>36</v>
      </c>
      <c r="G27" s="51" t="s">
        <v>36</v>
      </c>
      <c r="H27" s="52">
        <v>0</v>
      </c>
      <c r="I27" s="52">
        <v>0</v>
      </c>
      <c r="J27" s="52">
        <v>0</v>
      </c>
      <c r="K27" s="52">
        <v>0</v>
      </c>
      <c r="L27" s="52">
        <v>0</v>
      </c>
      <c r="M27" s="52">
        <v>0</v>
      </c>
      <c r="N27" s="52">
        <v>0</v>
      </c>
      <c r="O27" s="52">
        <v>0</v>
      </c>
      <c r="P27" s="52">
        <v>0</v>
      </c>
      <c r="Q27" s="52">
        <v>0</v>
      </c>
      <c r="R27" s="52">
        <v>0</v>
      </c>
      <c r="S27" s="52">
        <v>0</v>
      </c>
      <c r="T27" s="52">
        <v>0</v>
      </c>
      <c r="U27" s="50">
        <f t="shared" si="0"/>
        <v>877</v>
      </c>
      <c r="V27" s="204"/>
      <c r="AA27" s="52">
        <v>877</v>
      </c>
      <c r="AB27" s="52">
        <f t="shared" si="1"/>
        <v>0</v>
      </c>
    </row>
    <row r="28" spans="2:28" ht="25.5" x14ac:dyDescent="0.2">
      <c r="B28" s="62" t="s">
        <v>138</v>
      </c>
      <c r="C28" s="62" t="s">
        <v>381</v>
      </c>
      <c r="D28" s="49" t="s">
        <v>139</v>
      </c>
      <c r="E28" s="50">
        <v>10644.909999999998</v>
      </c>
      <c r="F28" s="51" t="s">
        <v>36</v>
      </c>
      <c r="G28" s="51" t="s">
        <v>36</v>
      </c>
      <c r="H28" s="52">
        <v>0</v>
      </c>
      <c r="I28" s="52">
        <v>0</v>
      </c>
      <c r="J28" s="52">
        <v>0</v>
      </c>
      <c r="K28" s="52">
        <v>0</v>
      </c>
      <c r="L28" s="52">
        <v>0</v>
      </c>
      <c r="M28" s="52">
        <v>0</v>
      </c>
      <c r="N28" s="52">
        <v>0</v>
      </c>
      <c r="O28" s="52">
        <v>0</v>
      </c>
      <c r="P28" s="52">
        <v>0</v>
      </c>
      <c r="Q28" s="52">
        <v>0</v>
      </c>
      <c r="R28" s="52">
        <v>0</v>
      </c>
      <c r="S28" s="52">
        <v>0</v>
      </c>
      <c r="T28" s="52">
        <v>0</v>
      </c>
      <c r="U28" s="68">
        <f t="shared" si="0"/>
        <v>10644.909999999998</v>
      </c>
      <c r="V28" s="204"/>
      <c r="AA28" s="52">
        <v>10644.91</v>
      </c>
      <c r="AB28" s="52">
        <f t="shared" si="1"/>
        <v>0</v>
      </c>
    </row>
    <row r="29" spans="2:28" ht="12.75" x14ac:dyDescent="0.2">
      <c r="B29" s="69" t="s">
        <v>140</v>
      </c>
      <c r="C29" s="70" t="s">
        <v>382</v>
      </c>
      <c r="D29" s="49" t="s">
        <v>141</v>
      </c>
      <c r="E29" s="50">
        <v>120424.35</v>
      </c>
      <c r="F29" s="64">
        <v>-120424.35</v>
      </c>
      <c r="G29" s="64">
        <v>97718.927339763977</v>
      </c>
      <c r="H29" s="64">
        <v>0</v>
      </c>
      <c r="I29" s="64">
        <v>0</v>
      </c>
      <c r="J29" s="64">
        <v>0</v>
      </c>
      <c r="K29" s="64">
        <v>0</v>
      </c>
      <c r="L29" s="64">
        <v>0</v>
      </c>
      <c r="M29" s="64">
        <v>0</v>
      </c>
      <c r="N29" s="64">
        <v>0</v>
      </c>
      <c r="O29" s="64">
        <v>0</v>
      </c>
      <c r="P29" s="64">
        <v>0</v>
      </c>
      <c r="Q29" s="64">
        <v>0</v>
      </c>
      <c r="R29" s="64">
        <v>0</v>
      </c>
      <c r="S29" s="64">
        <v>0</v>
      </c>
      <c r="T29" s="64">
        <v>0</v>
      </c>
      <c r="U29" s="65">
        <f>SUM(E29:T29)</f>
        <v>97718.927339763977</v>
      </c>
      <c r="V29" s="204"/>
      <c r="AA29" s="64">
        <v>97718.927339766466</v>
      </c>
      <c r="AB29" s="64">
        <f t="shared" si="1"/>
        <v>-2.4883775040507317E-9</v>
      </c>
    </row>
    <row r="30" spans="2:28" ht="12.75" x14ac:dyDescent="0.2">
      <c r="B30" s="71" t="s">
        <v>142</v>
      </c>
      <c r="C30" s="54" t="s">
        <v>143</v>
      </c>
      <c r="D30" s="72"/>
      <c r="E30" s="56"/>
      <c r="F30" s="57"/>
      <c r="G30" s="57"/>
      <c r="H30" s="58"/>
      <c r="I30" s="58"/>
      <c r="J30" s="58"/>
      <c r="K30" s="58"/>
      <c r="L30" s="58"/>
      <c r="M30" s="58"/>
      <c r="N30" s="58"/>
      <c r="O30" s="58"/>
      <c r="P30" s="58"/>
      <c r="Q30" s="58"/>
      <c r="R30" s="58"/>
      <c r="S30" s="58"/>
      <c r="T30" s="58"/>
      <c r="U30" s="59">
        <f t="shared" ref="U30:U49" si="2">SUM(E30:T30)</f>
        <v>0</v>
      </c>
      <c r="V30" s="204"/>
      <c r="AA30" s="58"/>
      <c r="AB30" s="58"/>
    </row>
    <row r="31" spans="2:28" ht="12.75" x14ac:dyDescent="0.2">
      <c r="B31" s="62" t="s">
        <v>144</v>
      </c>
      <c r="C31" s="61" t="s">
        <v>383</v>
      </c>
      <c r="D31" s="49" t="s">
        <v>145</v>
      </c>
      <c r="E31" s="50">
        <v>512239.97</v>
      </c>
      <c r="F31" s="63" t="s">
        <v>36</v>
      </c>
      <c r="G31" s="63" t="s">
        <v>36</v>
      </c>
      <c r="H31" s="64">
        <v>0</v>
      </c>
      <c r="I31" s="64">
        <v>0</v>
      </c>
      <c r="J31" s="64">
        <v>0</v>
      </c>
      <c r="K31" s="64">
        <v>0</v>
      </c>
      <c r="L31" s="64">
        <v>0</v>
      </c>
      <c r="M31" s="64">
        <v>0</v>
      </c>
      <c r="N31" s="64">
        <v>0</v>
      </c>
      <c r="O31" s="64">
        <v>0</v>
      </c>
      <c r="P31" s="64">
        <v>0</v>
      </c>
      <c r="Q31" s="64">
        <v>0</v>
      </c>
      <c r="R31" s="64">
        <v>0</v>
      </c>
      <c r="S31" s="64">
        <v>0</v>
      </c>
      <c r="T31" s="64">
        <v>0</v>
      </c>
      <c r="U31" s="65">
        <f>SUM(E31:T31)</f>
        <v>512239.97</v>
      </c>
      <c r="V31" s="204"/>
      <c r="AA31" s="64">
        <v>512239.97</v>
      </c>
      <c r="AB31" s="64">
        <f t="shared" si="1"/>
        <v>0</v>
      </c>
    </row>
    <row r="32" spans="2:28" ht="12.75" x14ac:dyDescent="0.2">
      <c r="B32" s="62" t="s">
        <v>146</v>
      </c>
      <c r="C32" s="61" t="s">
        <v>384</v>
      </c>
      <c r="D32" s="49" t="s">
        <v>147</v>
      </c>
      <c r="E32" s="50">
        <v>9110.32</v>
      </c>
      <c r="F32" s="63" t="s">
        <v>36</v>
      </c>
      <c r="G32" s="63" t="s">
        <v>36</v>
      </c>
      <c r="H32" s="64">
        <v>0</v>
      </c>
      <c r="I32" s="64">
        <v>0</v>
      </c>
      <c r="J32" s="64">
        <v>0</v>
      </c>
      <c r="K32" s="64">
        <v>0</v>
      </c>
      <c r="L32" s="64">
        <v>0</v>
      </c>
      <c r="M32" s="64">
        <v>0</v>
      </c>
      <c r="N32" s="64">
        <v>0</v>
      </c>
      <c r="O32" s="64">
        <v>0</v>
      </c>
      <c r="P32" s="64">
        <v>0</v>
      </c>
      <c r="Q32" s="64">
        <v>0</v>
      </c>
      <c r="R32" s="64">
        <v>0</v>
      </c>
      <c r="S32" s="64">
        <v>0</v>
      </c>
      <c r="T32" s="64">
        <v>0</v>
      </c>
      <c r="U32" s="65">
        <f>SUM(E32:T32)</f>
        <v>9110.32</v>
      </c>
      <c r="V32" s="204"/>
      <c r="AA32" s="64">
        <v>9110.32</v>
      </c>
      <c r="AB32" s="64">
        <f t="shared" si="1"/>
        <v>0</v>
      </c>
    </row>
    <row r="33" spans="2:28" ht="12.75" x14ac:dyDescent="0.2">
      <c r="B33" s="61" t="s">
        <v>148</v>
      </c>
      <c r="C33" s="61" t="s">
        <v>385</v>
      </c>
      <c r="D33" s="49" t="s">
        <v>149</v>
      </c>
      <c r="E33" s="50">
        <v>126.75</v>
      </c>
      <c r="F33" s="51" t="s">
        <v>36</v>
      </c>
      <c r="G33" s="51" t="s">
        <v>36</v>
      </c>
      <c r="H33" s="64">
        <v>0</v>
      </c>
      <c r="I33" s="64">
        <v>0</v>
      </c>
      <c r="J33" s="64">
        <v>0</v>
      </c>
      <c r="K33" s="64">
        <v>0</v>
      </c>
      <c r="L33" s="64">
        <v>0</v>
      </c>
      <c r="M33" s="64">
        <v>0</v>
      </c>
      <c r="N33" s="64">
        <v>0</v>
      </c>
      <c r="O33" s="64">
        <v>0</v>
      </c>
      <c r="P33" s="64">
        <v>0</v>
      </c>
      <c r="Q33" s="64">
        <v>0</v>
      </c>
      <c r="R33" s="64">
        <v>0</v>
      </c>
      <c r="S33" s="64">
        <v>0</v>
      </c>
      <c r="T33" s="64">
        <v>0</v>
      </c>
      <c r="U33" s="68">
        <f t="shared" si="2"/>
        <v>126.75</v>
      </c>
      <c r="V33" s="204"/>
      <c r="AA33" s="64">
        <v>126.75</v>
      </c>
      <c r="AB33" s="64">
        <f t="shared" si="1"/>
        <v>0</v>
      </c>
    </row>
    <row r="34" spans="2:28" ht="12.75" x14ac:dyDescent="0.2">
      <c r="B34" s="220" t="s">
        <v>150</v>
      </c>
      <c r="C34" s="220" t="s">
        <v>386</v>
      </c>
      <c r="D34" s="49" t="s">
        <v>151</v>
      </c>
      <c r="E34" s="50">
        <v>1738.1599999999999</v>
      </c>
      <c r="F34" s="214" t="s">
        <v>36</v>
      </c>
      <c r="G34" s="214" t="s">
        <v>36</v>
      </c>
      <c r="H34" s="206">
        <v>0</v>
      </c>
      <c r="I34" s="206">
        <v>0</v>
      </c>
      <c r="J34" s="206">
        <v>0</v>
      </c>
      <c r="K34" s="206">
        <v>0</v>
      </c>
      <c r="L34" s="206">
        <v>0</v>
      </c>
      <c r="M34" s="206">
        <v>0</v>
      </c>
      <c r="N34" s="206">
        <v>0</v>
      </c>
      <c r="O34" s="206">
        <v>0</v>
      </c>
      <c r="P34" s="206">
        <v>0</v>
      </c>
      <c r="Q34" s="206">
        <v>0</v>
      </c>
      <c r="R34" s="206">
        <v>0</v>
      </c>
      <c r="S34" s="206">
        <v>0</v>
      </c>
      <c r="T34" s="206">
        <v>0</v>
      </c>
      <c r="U34" s="208">
        <f>SUM(E34:T35)</f>
        <v>1753.1599999999999</v>
      </c>
      <c r="V34" s="204"/>
      <c r="AA34" s="206">
        <v>1753.1599999999999</v>
      </c>
      <c r="AB34" s="206">
        <f t="shared" si="1"/>
        <v>0</v>
      </c>
    </row>
    <row r="35" spans="2:28" ht="12.75" x14ac:dyDescent="0.2">
      <c r="B35" s="224"/>
      <c r="C35" s="224"/>
      <c r="D35" s="49" t="s">
        <v>152</v>
      </c>
      <c r="E35" s="50">
        <v>15</v>
      </c>
      <c r="F35" s="225"/>
      <c r="G35" s="225"/>
      <c r="H35" s="216"/>
      <c r="I35" s="216"/>
      <c r="J35" s="216"/>
      <c r="K35" s="216"/>
      <c r="L35" s="216"/>
      <c r="M35" s="216"/>
      <c r="N35" s="216"/>
      <c r="O35" s="216"/>
      <c r="P35" s="216"/>
      <c r="Q35" s="216"/>
      <c r="R35" s="216"/>
      <c r="S35" s="216"/>
      <c r="T35" s="216"/>
      <c r="U35" s="217"/>
      <c r="V35" s="204"/>
      <c r="AA35" s="216"/>
      <c r="AB35" s="216"/>
    </row>
    <row r="36" spans="2:28" ht="12.75" x14ac:dyDescent="0.2">
      <c r="B36" s="54" t="s">
        <v>153</v>
      </c>
      <c r="C36" s="54" t="s">
        <v>154</v>
      </c>
      <c r="D36" s="53"/>
      <c r="E36" s="56"/>
      <c r="F36" s="57"/>
      <c r="G36" s="57"/>
      <c r="H36" s="58"/>
      <c r="I36" s="58"/>
      <c r="J36" s="58"/>
      <c r="K36" s="58"/>
      <c r="L36" s="58"/>
      <c r="M36" s="58"/>
      <c r="N36" s="58"/>
      <c r="O36" s="58"/>
      <c r="P36" s="58"/>
      <c r="Q36" s="58"/>
      <c r="R36" s="58"/>
      <c r="S36" s="58"/>
      <c r="T36" s="58"/>
      <c r="U36" s="59"/>
      <c r="V36" s="204"/>
      <c r="AA36" s="58"/>
      <c r="AB36" s="58"/>
    </row>
    <row r="37" spans="2:28" ht="12.75" x14ac:dyDescent="0.2">
      <c r="B37" s="8" t="s">
        <v>155</v>
      </c>
      <c r="C37" s="8" t="s">
        <v>387</v>
      </c>
      <c r="D37" s="49" t="s">
        <v>156</v>
      </c>
      <c r="E37" s="50">
        <v>49090.2</v>
      </c>
      <c r="F37" s="51" t="s">
        <v>36</v>
      </c>
      <c r="G37" s="51" t="s">
        <v>36</v>
      </c>
      <c r="H37" s="52">
        <v>0</v>
      </c>
      <c r="I37" s="52">
        <v>0</v>
      </c>
      <c r="J37" s="52">
        <v>0</v>
      </c>
      <c r="K37" s="52">
        <v>0</v>
      </c>
      <c r="L37" s="52">
        <v>0</v>
      </c>
      <c r="M37" s="52">
        <v>0</v>
      </c>
      <c r="N37" s="52">
        <v>0</v>
      </c>
      <c r="O37" s="52">
        <v>0</v>
      </c>
      <c r="P37" s="52">
        <v>0</v>
      </c>
      <c r="Q37" s="52">
        <v>0</v>
      </c>
      <c r="R37" s="52">
        <v>0</v>
      </c>
      <c r="S37" s="52">
        <v>0</v>
      </c>
      <c r="T37" s="52">
        <v>0</v>
      </c>
      <c r="U37" s="50">
        <f>SUM(E37:T37)</f>
        <v>49090.2</v>
      </c>
      <c r="V37" s="204"/>
      <c r="AA37" s="52">
        <v>49090.2</v>
      </c>
      <c r="AB37" s="52">
        <f t="shared" si="1"/>
        <v>0</v>
      </c>
    </row>
    <row r="38" spans="2:28" ht="12.75" x14ac:dyDescent="0.2">
      <c r="B38" s="8" t="s">
        <v>157</v>
      </c>
      <c r="C38" s="8" t="s">
        <v>388</v>
      </c>
      <c r="D38" s="49" t="s">
        <v>158</v>
      </c>
      <c r="E38" s="50">
        <v>6843</v>
      </c>
      <c r="F38" s="51" t="s">
        <v>36</v>
      </c>
      <c r="G38" s="51" t="s">
        <v>36</v>
      </c>
      <c r="H38" s="52">
        <v>-1400</v>
      </c>
      <c r="I38" s="52">
        <v>-285</v>
      </c>
      <c r="J38" s="52">
        <v>0</v>
      </c>
      <c r="K38" s="52">
        <v>0</v>
      </c>
      <c r="L38" s="52">
        <v>0</v>
      </c>
      <c r="M38" s="52">
        <v>0</v>
      </c>
      <c r="N38" s="52">
        <v>0</v>
      </c>
      <c r="O38" s="52">
        <v>0</v>
      </c>
      <c r="P38" s="52">
        <v>0</v>
      </c>
      <c r="Q38" s="52">
        <v>0</v>
      </c>
      <c r="R38" s="52">
        <v>0</v>
      </c>
      <c r="S38" s="52">
        <v>0</v>
      </c>
      <c r="T38" s="52">
        <v>0</v>
      </c>
      <c r="U38" s="50">
        <f t="shared" si="2"/>
        <v>5158</v>
      </c>
      <c r="V38" s="204"/>
      <c r="AA38" s="52">
        <v>5158</v>
      </c>
      <c r="AB38" s="52">
        <f t="shared" si="1"/>
        <v>0</v>
      </c>
    </row>
    <row r="39" spans="2:28" ht="12.75" x14ac:dyDescent="0.2">
      <c r="B39" s="61" t="s">
        <v>159</v>
      </c>
      <c r="C39" s="61" t="s">
        <v>389</v>
      </c>
      <c r="D39" s="49" t="s">
        <v>160</v>
      </c>
      <c r="E39" s="50">
        <v>1579</v>
      </c>
      <c r="F39" s="51" t="s">
        <v>36</v>
      </c>
      <c r="G39" s="51" t="s">
        <v>36</v>
      </c>
      <c r="H39" s="52">
        <v>0</v>
      </c>
      <c r="I39" s="52">
        <v>0</v>
      </c>
      <c r="J39" s="52">
        <v>0</v>
      </c>
      <c r="K39" s="52">
        <v>0</v>
      </c>
      <c r="L39" s="52">
        <v>0</v>
      </c>
      <c r="M39" s="52">
        <v>0</v>
      </c>
      <c r="N39" s="52">
        <v>0</v>
      </c>
      <c r="O39" s="52">
        <v>0</v>
      </c>
      <c r="P39" s="52">
        <v>0</v>
      </c>
      <c r="Q39" s="52">
        <v>0</v>
      </c>
      <c r="R39" s="52">
        <v>0</v>
      </c>
      <c r="S39" s="52">
        <v>0</v>
      </c>
      <c r="T39" s="52">
        <v>0</v>
      </c>
      <c r="U39" s="68">
        <f t="shared" si="2"/>
        <v>1579</v>
      </c>
      <c r="V39" s="204"/>
      <c r="AA39" s="52">
        <v>1579</v>
      </c>
      <c r="AB39" s="52">
        <f t="shared" si="1"/>
        <v>0</v>
      </c>
    </row>
    <row r="40" spans="2:28" ht="12.75" x14ac:dyDescent="0.2">
      <c r="B40" s="61" t="s">
        <v>161</v>
      </c>
      <c r="C40" s="61" t="s">
        <v>390</v>
      </c>
      <c r="D40" s="49" t="s">
        <v>162</v>
      </c>
      <c r="E40" s="50">
        <v>0</v>
      </c>
      <c r="F40" s="51" t="s">
        <v>36</v>
      </c>
      <c r="G40" s="51" t="s">
        <v>36</v>
      </c>
      <c r="H40" s="52">
        <v>0</v>
      </c>
      <c r="I40" s="52">
        <v>0</v>
      </c>
      <c r="J40" s="52">
        <v>0</v>
      </c>
      <c r="K40" s="52">
        <v>0</v>
      </c>
      <c r="L40" s="52">
        <v>0</v>
      </c>
      <c r="M40" s="52">
        <v>0</v>
      </c>
      <c r="N40" s="52">
        <v>0</v>
      </c>
      <c r="O40" s="52">
        <v>0</v>
      </c>
      <c r="P40" s="52">
        <v>0</v>
      </c>
      <c r="Q40" s="52">
        <v>0</v>
      </c>
      <c r="R40" s="52">
        <v>0</v>
      </c>
      <c r="S40" s="52">
        <v>0</v>
      </c>
      <c r="T40" s="52">
        <v>0</v>
      </c>
      <c r="U40" s="68">
        <f t="shared" si="2"/>
        <v>0</v>
      </c>
      <c r="V40" s="204"/>
      <c r="AA40" s="52">
        <v>0</v>
      </c>
      <c r="AB40" s="52">
        <f t="shared" si="1"/>
        <v>0</v>
      </c>
    </row>
    <row r="41" spans="2:28" ht="25.5" x14ac:dyDescent="0.2">
      <c r="B41" s="220" t="s">
        <v>163</v>
      </c>
      <c r="C41" s="220" t="s">
        <v>391</v>
      </c>
      <c r="D41" s="49" t="s">
        <v>164</v>
      </c>
      <c r="E41" s="50">
        <v>2035.2999999999997</v>
      </c>
      <c r="F41" s="214" t="s">
        <v>36</v>
      </c>
      <c r="G41" s="214" t="s">
        <v>36</v>
      </c>
      <c r="H41" s="206">
        <v>0</v>
      </c>
      <c r="I41" s="206">
        <v>285</v>
      </c>
      <c r="J41" s="206">
        <v>4.5474735088646412E-13</v>
      </c>
      <c r="K41" s="206">
        <v>0</v>
      </c>
      <c r="L41" s="206">
        <v>0</v>
      </c>
      <c r="M41" s="206">
        <v>0</v>
      </c>
      <c r="N41" s="206">
        <v>0</v>
      </c>
      <c r="O41" s="206">
        <v>0</v>
      </c>
      <c r="P41" s="206">
        <v>0</v>
      </c>
      <c r="Q41" s="206">
        <v>0</v>
      </c>
      <c r="R41" s="206">
        <v>0</v>
      </c>
      <c r="S41" s="206">
        <v>0</v>
      </c>
      <c r="T41" s="206">
        <v>0</v>
      </c>
      <c r="U41" s="208">
        <f>SUM(E41:T42)</f>
        <v>2739.8500000000004</v>
      </c>
      <c r="V41" s="204"/>
      <c r="AA41" s="206">
        <v>2739.8500000000004</v>
      </c>
      <c r="AB41" s="206">
        <f t="shared" si="1"/>
        <v>0</v>
      </c>
    </row>
    <row r="42" spans="2:28" ht="12.75" x14ac:dyDescent="0.2">
      <c r="B42" s="221"/>
      <c r="C42" s="221"/>
      <c r="D42" s="49" t="s">
        <v>165</v>
      </c>
      <c r="E42" s="50">
        <v>419.54999999999995</v>
      </c>
      <c r="F42" s="215"/>
      <c r="G42" s="215" t="s">
        <v>36</v>
      </c>
      <c r="H42" s="207"/>
      <c r="I42" s="207"/>
      <c r="J42" s="207"/>
      <c r="K42" s="207"/>
      <c r="L42" s="207"/>
      <c r="M42" s="207"/>
      <c r="N42" s="207"/>
      <c r="O42" s="207"/>
      <c r="P42" s="207"/>
      <c r="Q42" s="207"/>
      <c r="R42" s="207"/>
      <c r="S42" s="207"/>
      <c r="T42" s="207"/>
      <c r="U42" s="209"/>
      <c r="V42" s="204"/>
      <c r="AA42" s="207"/>
      <c r="AB42" s="207"/>
    </row>
    <row r="43" spans="2:28" ht="12.75" x14ac:dyDescent="0.2">
      <c r="B43" s="54" t="s">
        <v>166</v>
      </c>
      <c r="C43" s="54" t="s">
        <v>167</v>
      </c>
      <c r="D43" s="72"/>
      <c r="E43" s="56"/>
      <c r="F43" s="57"/>
      <c r="G43" s="57"/>
      <c r="H43" s="58"/>
      <c r="I43" s="58"/>
      <c r="J43" s="58"/>
      <c r="K43" s="58"/>
      <c r="L43" s="58"/>
      <c r="M43" s="58"/>
      <c r="N43" s="58"/>
      <c r="O43" s="58"/>
      <c r="P43" s="58"/>
      <c r="Q43" s="58"/>
      <c r="R43" s="58"/>
      <c r="S43" s="58"/>
      <c r="T43" s="58"/>
      <c r="U43" s="58"/>
      <c r="V43" s="204"/>
      <c r="AA43" s="58"/>
      <c r="AB43" s="58"/>
    </row>
    <row r="44" spans="2:28" ht="12.75" x14ac:dyDescent="0.2">
      <c r="B44" s="61" t="s">
        <v>168</v>
      </c>
      <c r="C44" s="61" t="s">
        <v>392</v>
      </c>
      <c r="D44" s="49" t="s">
        <v>169</v>
      </c>
      <c r="E44" s="50">
        <v>589.26</v>
      </c>
      <c r="F44" s="51" t="s">
        <v>36</v>
      </c>
      <c r="G44" s="51" t="s">
        <v>36</v>
      </c>
      <c r="H44" s="64">
        <v>0</v>
      </c>
      <c r="I44" s="64">
        <v>0</v>
      </c>
      <c r="J44" s="64">
        <v>0</v>
      </c>
      <c r="K44" s="64">
        <v>0</v>
      </c>
      <c r="L44" s="64">
        <v>0</v>
      </c>
      <c r="M44" s="64">
        <v>0</v>
      </c>
      <c r="N44" s="64">
        <v>0</v>
      </c>
      <c r="O44" s="64">
        <v>0</v>
      </c>
      <c r="P44" s="64">
        <v>0</v>
      </c>
      <c r="Q44" s="64">
        <v>0</v>
      </c>
      <c r="R44" s="64">
        <v>0</v>
      </c>
      <c r="S44" s="64">
        <v>0</v>
      </c>
      <c r="T44" s="64">
        <v>0</v>
      </c>
      <c r="U44" s="68">
        <f>SUM(E44:T44)</f>
        <v>589.26</v>
      </c>
      <c r="V44" s="204"/>
      <c r="AA44" s="64">
        <v>589.26</v>
      </c>
      <c r="AB44" s="64">
        <f t="shared" si="1"/>
        <v>0</v>
      </c>
    </row>
    <row r="45" spans="2:28" ht="12.75" x14ac:dyDescent="0.2">
      <c r="B45" s="8" t="s">
        <v>170</v>
      </c>
      <c r="C45" s="8" t="s">
        <v>393</v>
      </c>
      <c r="D45" s="49" t="s">
        <v>171</v>
      </c>
      <c r="E45" s="50">
        <v>0</v>
      </c>
      <c r="F45" s="51" t="s">
        <v>36</v>
      </c>
      <c r="G45" s="51" t="s">
        <v>36</v>
      </c>
      <c r="H45" s="52">
        <v>0</v>
      </c>
      <c r="I45" s="52">
        <v>0</v>
      </c>
      <c r="J45" s="52">
        <v>0</v>
      </c>
      <c r="K45" s="52">
        <v>0</v>
      </c>
      <c r="L45" s="52">
        <v>0</v>
      </c>
      <c r="M45" s="52">
        <v>0</v>
      </c>
      <c r="N45" s="52">
        <v>0</v>
      </c>
      <c r="O45" s="52">
        <v>0</v>
      </c>
      <c r="P45" s="52">
        <v>0</v>
      </c>
      <c r="Q45" s="52">
        <v>0</v>
      </c>
      <c r="R45" s="52">
        <v>0</v>
      </c>
      <c r="S45" s="52">
        <v>0</v>
      </c>
      <c r="T45" s="52">
        <v>0</v>
      </c>
      <c r="U45" s="50">
        <f t="shared" si="2"/>
        <v>0</v>
      </c>
      <c r="V45" s="204"/>
      <c r="AA45" s="52">
        <v>0</v>
      </c>
      <c r="AB45" s="52">
        <f t="shared" si="1"/>
        <v>0</v>
      </c>
    </row>
    <row r="46" spans="2:28" ht="12.75" x14ac:dyDescent="0.2">
      <c r="B46" s="54" t="s">
        <v>172</v>
      </c>
      <c r="C46" s="54" t="s">
        <v>173</v>
      </c>
      <c r="D46" s="72"/>
      <c r="E46" s="73"/>
      <c r="F46" s="57"/>
      <c r="G46" s="57"/>
      <c r="H46" s="58"/>
      <c r="I46" s="58"/>
      <c r="J46" s="58"/>
      <c r="K46" s="58"/>
      <c r="L46" s="58"/>
      <c r="M46" s="58"/>
      <c r="N46" s="58"/>
      <c r="O46" s="58"/>
      <c r="P46" s="58"/>
      <c r="Q46" s="58"/>
      <c r="R46" s="58"/>
      <c r="S46" s="58"/>
      <c r="T46" s="58"/>
      <c r="U46" s="59">
        <f t="shared" si="2"/>
        <v>0</v>
      </c>
      <c r="V46" s="204"/>
      <c r="AA46" s="58"/>
      <c r="AB46" s="58"/>
    </row>
    <row r="47" spans="2:28" ht="12.75" x14ac:dyDescent="0.2">
      <c r="B47" s="8" t="s">
        <v>174</v>
      </c>
      <c r="C47" s="8" t="s">
        <v>394</v>
      </c>
      <c r="D47" s="49" t="s">
        <v>175</v>
      </c>
      <c r="E47" s="50">
        <v>1700</v>
      </c>
      <c r="F47" s="51" t="s">
        <v>36</v>
      </c>
      <c r="G47" s="51" t="s">
        <v>36</v>
      </c>
      <c r="H47" s="52">
        <v>0</v>
      </c>
      <c r="I47" s="52">
        <v>0</v>
      </c>
      <c r="J47" s="52">
        <v>0</v>
      </c>
      <c r="K47" s="52">
        <v>0</v>
      </c>
      <c r="L47" s="52">
        <v>0</v>
      </c>
      <c r="M47" s="52">
        <v>0</v>
      </c>
      <c r="N47" s="52">
        <v>0</v>
      </c>
      <c r="O47" s="52">
        <v>0</v>
      </c>
      <c r="P47" s="52">
        <v>0</v>
      </c>
      <c r="Q47" s="52">
        <v>0</v>
      </c>
      <c r="R47" s="52">
        <v>0</v>
      </c>
      <c r="S47" s="52">
        <v>0</v>
      </c>
      <c r="T47" s="52">
        <v>0</v>
      </c>
      <c r="U47" s="50">
        <f t="shared" si="2"/>
        <v>1700</v>
      </c>
      <c r="V47" s="204"/>
      <c r="AA47" s="52">
        <v>1700</v>
      </c>
      <c r="AB47" s="52">
        <f t="shared" si="1"/>
        <v>0</v>
      </c>
    </row>
    <row r="48" spans="2:28" ht="12.75" x14ac:dyDescent="0.2">
      <c r="B48" s="67" t="s">
        <v>176</v>
      </c>
      <c r="C48" s="8" t="s">
        <v>395</v>
      </c>
      <c r="D48" s="49" t="s">
        <v>177</v>
      </c>
      <c r="E48" s="50">
        <v>254</v>
      </c>
      <c r="F48" s="51" t="s">
        <v>36</v>
      </c>
      <c r="G48" s="51" t="s">
        <v>36</v>
      </c>
      <c r="H48" s="52">
        <v>0</v>
      </c>
      <c r="I48" s="52">
        <v>0</v>
      </c>
      <c r="J48" s="52">
        <v>0</v>
      </c>
      <c r="K48" s="52">
        <v>0</v>
      </c>
      <c r="L48" s="52">
        <v>0</v>
      </c>
      <c r="M48" s="52">
        <v>0</v>
      </c>
      <c r="N48" s="52">
        <v>0</v>
      </c>
      <c r="O48" s="52">
        <v>0</v>
      </c>
      <c r="P48" s="52">
        <v>0</v>
      </c>
      <c r="Q48" s="52">
        <v>0</v>
      </c>
      <c r="R48" s="52">
        <v>0</v>
      </c>
      <c r="S48" s="52">
        <v>0</v>
      </c>
      <c r="T48" s="52">
        <v>0</v>
      </c>
      <c r="U48" s="50">
        <f t="shared" si="2"/>
        <v>254</v>
      </c>
      <c r="V48" s="204"/>
      <c r="AA48" s="52">
        <v>254</v>
      </c>
      <c r="AB48" s="52">
        <f t="shared" si="1"/>
        <v>0</v>
      </c>
    </row>
    <row r="49" spans="2:28" ht="12.75" x14ac:dyDescent="0.2">
      <c r="B49" s="67" t="s">
        <v>178</v>
      </c>
      <c r="C49" s="8" t="s">
        <v>396</v>
      </c>
      <c r="D49" s="49" t="s">
        <v>179</v>
      </c>
      <c r="E49" s="50">
        <v>3690</v>
      </c>
      <c r="F49" s="51" t="s">
        <v>36</v>
      </c>
      <c r="G49" s="51" t="s">
        <v>36</v>
      </c>
      <c r="H49" s="52">
        <v>0</v>
      </c>
      <c r="I49" s="52">
        <v>0</v>
      </c>
      <c r="J49" s="52">
        <v>0</v>
      </c>
      <c r="K49" s="52">
        <v>0</v>
      </c>
      <c r="L49" s="52">
        <v>0</v>
      </c>
      <c r="M49" s="52">
        <v>0</v>
      </c>
      <c r="N49" s="52">
        <v>0</v>
      </c>
      <c r="O49" s="52">
        <v>0</v>
      </c>
      <c r="P49" s="52">
        <v>0</v>
      </c>
      <c r="Q49" s="52">
        <v>0</v>
      </c>
      <c r="R49" s="52">
        <v>0</v>
      </c>
      <c r="S49" s="52">
        <v>0</v>
      </c>
      <c r="T49" s="52">
        <v>0</v>
      </c>
      <c r="U49" s="50">
        <f t="shared" si="2"/>
        <v>3690</v>
      </c>
      <c r="V49" s="204"/>
      <c r="AA49" s="52">
        <v>3690</v>
      </c>
      <c r="AB49" s="52">
        <f t="shared" si="1"/>
        <v>0</v>
      </c>
    </row>
    <row r="50" spans="2:28" ht="12.75" x14ac:dyDescent="0.2">
      <c r="B50" s="61" t="s">
        <v>180</v>
      </c>
      <c r="C50" s="61" t="s">
        <v>397</v>
      </c>
      <c r="D50" s="49" t="s">
        <v>181</v>
      </c>
      <c r="E50" s="50">
        <v>3313.2</v>
      </c>
      <c r="F50" s="63" t="s">
        <v>36</v>
      </c>
      <c r="G50" s="63" t="s">
        <v>36</v>
      </c>
      <c r="H50" s="64">
        <v>0</v>
      </c>
      <c r="I50" s="64">
        <v>0</v>
      </c>
      <c r="J50" s="64">
        <v>0</v>
      </c>
      <c r="K50" s="64">
        <v>0</v>
      </c>
      <c r="L50" s="64">
        <v>0</v>
      </c>
      <c r="M50" s="64">
        <v>0</v>
      </c>
      <c r="N50" s="64">
        <v>0</v>
      </c>
      <c r="O50" s="64">
        <v>0</v>
      </c>
      <c r="P50" s="64">
        <v>0</v>
      </c>
      <c r="Q50" s="64">
        <v>0</v>
      </c>
      <c r="R50" s="64">
        <v>0</v>
      </c>
      <c r="S50" s="64">
        <v>0</v>
      </c>
      <c r="T50" s="64">
        <v>0</v>
      </c>
      <c r="U50" s="65">
        <f>SUM(E50:T50)</f>
        <v>3313.2</v>
      </c>
      <c r="V50" s="204"/>
      <c r="AA50" s="64">
        <v>3313.2</v>
      </c>
      <c r="AB50" s="64">
        <f>U50-AA50</f>
        <v>0</v>
      </c>
    </row>
    <row r="51" spans="2:28" ht="12.75" x14ac:dyDescent="0.2">
      <c r="B51" s="61" t="s">
        <v>182</v>
      </c>
      <c r="C51" s="61" t="s">
        <v>398</v>
      </c>
      <c r="D51" s="49" t="s">
        <v>183</v>
      </c>
      <c r="E51" s="50">
        <v>75.599999999999994</v>
      </c>
      <c r="F51" s="51" t="s">
        <v>36</v>
      </c>
      <c r="G51" s="51" t="s">
        <v>36</v>
      </c>
      <c r="H51" s="52">
        <v>0</v>
      </c>
      <c r="I51" s="52">
        <v>0</v>
      </c>
      <c r="J51" s="52">
        <v>0</v>
      </c>
      <c r="K51" s="52">
        <v>0</v>
      </c>
      <c r="L51" s="52">
        <v>0</v>
      </c>
      <c r="M51" s="52">
        <v>0</v>
      </c>
      <c r="N51" s="52">
        <v>0</v>
      </c>
      <c r="O51" s="52">
        <v>0</v>
      </c>
      <c r="P51" s="52">
        <v>0</v>
      </c>
      <c r="Q51" s="52">
        <v>0</v>
      </c>
      <c r="R51" s="52">
        <v>0</v>
      </c>
      <c r="S51" s="52">
        <v>0</v>
      </c>
      <c r="T51" s="52">
        <v>0</v>
      </c>
      <c r="U51" s="68">
        <f t="shared" ref="U51:U71" si="3">SUM(E51:T51)</f>
        <v>75.599999999999994</v>
      </c>
      <c r="V51" s="204"/>
      <c r="AA51" s="52">
        <v>75.599999999999994</v>
      </c>
      <c r="AB51" s="52">
        <f t="shared" si="1"/>
        <v>0</v>
      </c>
    </row>
    <row r="52" spans="2:28" ht="12.75" x14ac:dyDescent="0.2">
      <c r="B52" s="62" t="s">
        <v>184</v>
      </c>
      <c r="C52" s="61" t="s">
        <v>399</v>
      </c>
      <c r="D52" s="49" t="s">
        <v>185</v>
      </c>
      <c r="E52" s="50">
        <v>1235.27</v>
      </c>
      <c r="F52" s="63" t="s">
        <v>36</v>
      </c>
      <c r="G52" s="63" t="s">
        <v>36</v>
      </c>
      <c r="H52" s="64">
        <v>0</v>
      </c>
      <c r="I52" s="64">
        <v>0</v>
      </c>
      <c r="J52" s="64">
        <v>0</v>
      </c>
      <c r="K52" s="64">
        <v>0</v>
      </c>
      <c r="L52" s="64">
        <v>0</v>
      </c>
      <c r="M52" s="64">
        <v>0</v>
      </c>
      <c r="N52" s="64">
        <v>0</v>
      </c>
      <c r="O52" s="64">
        <v>0</v>
      </c>
      <c r="P52" s="64">
        <v>0</v>
      </c>
      <c r="Q52" s="64">
        <v>0</v>
      </c>
      <c r="R52" s="64">
        <v>0</v>
      </c>
      <c r="S52" s="64">
        <v>0</v>
      </c>
      <c r="T52" s="64">
        <v>0</v>
      </c>
      <c r="U52" s="65">
        <f>SUM(E52:T52)</f>
        <v>1235.27</v>
      </c>
      <c r="V52" s="204"/>
      <c r="AA52" s="64">
        <v>1235.27</v>
      </c>
      <c r="AB52" s="64">
        <f t="shared" si="1"/>
        <v>0</v>
      </c>
    </row>
    <row r="53" spans="2:28" ht="12.75" x14ac:dyDescent="0.2">
      <c r="B53" s="61" t="s">
        <v>186</v>
      </c>
      <c r="C53" s="61" t="s">
        <v>400</v>
      </c>
      <c r="D53" s="49" t="s">
        <v>187</v>
      </c>
      <c r="E53" s="50">
        <v>1135.56</v>
      </c>
      <c r="F53" s="51" t="s">
        <v>36</v>
      </c>
      <c r="G53" s="51" t="s">
        <v>36</v>
      </c>
      <c r="H53" s="52">
        <v>0</v>
      </c>
      <c r="I53" s="52">
        <v>0</v>
      </c>
      <c r="J53" s="52">
        <v>0</v>
      </c>
      <c r="K53" s="52">
        <v>0</v>
      </c>
      <c r="L53" s="52">
        <v>0</v>
      </c>
      <c r="M53" s="52">
        <v>0</v>
      </c>
      <c r="N53" s="52">
        <v>0</v>
      </c>
      <c r="O53" s="52">
        <v>0</v>
      </c>
      <c r="P53" s="52">
        <v>0</v>
      </c>
      <c r="Q53" s="52">
        <v>0</v>
      </c>
      <c r="R53" s="52">
        <v>0</v>
      </c>
      <c r="S53" s="52">
        <v>0</v>
      </c>
      <c r="T53" s="52">
        <v>0</v>
      </c>
      <c r="U53" s="68">
        <f t="shared" si="3"/>
        <v>1135.56</v>
      </c>
      <c r="V53" s="204"/>
      <c r="AA53" s="52">
        <v>1135.56</v>
      </c>
      <c r="AB53" s="52">
        <f t="shared" si="1"/>
        <v>0</v>
      </c>
    </row>
    <row r="54" spans="2:28" ht="12.75" x14ac:dyDescent="0.2">
      <c r="B54" s="67" t="s">
        <v>188</v>
      </c>
      <c r="C54" s="8" t="s">
        <v>401</v>
      </c>
      <c r="D54" s="49" t="s">
        <v>189</v>
      </c>
      <c r="E54" s="50">
        <v>1380.82</v>
      </c>
      <c r="F54" s="51" t="s">
        <v>36</v>
      </c>
      <c r="G54" s="51" t="s">
        <v>36</v>
      </c>
      <c r="H54" s="52">
        <v>0</v>
      </c>
      <c r="I54" s="52">
        <v>0</v>
      </c>
      <c r="J54" s="52">
        <v>0</v>
      </c>
      <c r="K54" s="52">
        <v>0</v>
      </c>
      <c r="L54" s="52">
        <v>0</v>
      </c>
      <c r="M54" s="52">
        <v>0</v>
      </c>
      <c r="N54" s="52">
        <v>0</v>
      </c>
      <c r="O54" s="52">
        <v>0</v>
      </c>
      <c r="P54" s="52">
        <v>0</v>
      </c>
      <c r="Q54" s="52">
        <v>0</v>
      </c>
      <c r="R54" s="52">
        <v>0</v>
      </c>
      <c r="S54" s="52">
        <v>0</v>
      </c>
      <c r="T54" s="52">
        <v>0</v>
      </c>
      <c r="U54" s="50">
        <f t="shared" si="3"/>
        <v>1380.82</v>
      </c>
      <c r="V54" s="204"/>
      <c r="AA54" s="52">
        <v>1380.82</v>
      </c>
      <c r="AB54" s="52">
        <f t="shared" si="1"/>
        <v>0</v>
      </c>
    </row>
    <row r="55" spans="2:28" ht="25.5" x14ac:dyDescent="0.2">
      <c r="B55" s="61" t="s">
        <v>190</v>
      </c>
      <c r="C55" s="61" t="s">
        <v>402</v>
      </c>
      <c r="D55" s="49" t="s">
        <v>191</v>
      </c>
      <c r="E55" s="50">
        <v>261.04000000000002</v>
      </c>
      <c r="F55" s="51" t="s">
        <v>36</v>
      </c>
      <c r="G55" s="51" t="s">
        <v>36</v>
      </c>
      <c r="H55" s="52">
        <v>0</v>
      </c>
      <c r="I55" s="52">
        <v>0</v>
      </c>
      <c r="J55" s="52">
        <v>0</v>
      </c>
      <c r="K55" s="52">
        <v>0</v>
      </c>
      <c r="L55" s="52">
        <v>0</v>
      </c>
      <c r="M55" s="52">
        <v>0</v>
      </c>
      <c r="N55" s="52">
        <v>0</v>
      </c>
      <c r="O55" s="52">
        <v>0</v>
      </c>
      <c r="P55" s="52">
        <v>0</v>
      </c>
      <c r="Q55" s="52">
        <v>0</v>
      </c>
      <c r="R55" s="52">
        <v>0</v>
      </c>
      <c r="S55" s="52">
        <v>0</v>
      </c>
      <c r="T55" s="52">
        <v>0</v>
      </c>
      <c r="U55" s="68">
        <f t="shared" si="3"/>
        <v>261.04000000000002</v>
      </c>
      <c r="V55" s="204"/>
      <c r="AA55" s="52">
        <v>261.04000000000002</v>
      </c>
      <c r="AB55" s="52">
        <f t="shared" si="1"/>
        <v>0</v>
      </c>
    </row>
    <row r="56" spans="2:28" ht="25.5" x14ac:dyDescent="0.2">
      <c r="B56" s="67" t="s">
        <v>192</v>
      </c>
      <c r="C56" s="8" t="s">
        <v>403</v>
      </c>
      <c r="D56" s="49" t="s">
        <v>193</v>
      </c>
      <c r="E56" s="50">
        <v>2800</v>
      </c>
      <c r="F56" s="51" t="s">
        <v>36</v>
      </c>
      <c r="G56" s="51" t="s">
        <v>36</v>
      </c>
      <c r="H56" s="52">
        <v>0</v>
      </c>
      <c r="I56" s="52">
        <v>0</v>
      </c>
      <c r="J56" s="52">
        <v>0</v>
      </c>
      <c r="K56" s="52">
        <v>0</v>
      </c>
      <c r="L56" s="52">
        <v>0</v>
      </c>
      <c r="M56" s="52">
        <v>0</v>
      </c>
      <c r="N56" s="52">
        <v>0</v>
      </c>
      <c r="O56" s="52">
        <v>0</v>
      </c>
      <c r="P56" s="52">
        <v>0</v>
      </c>
      <c r="Q56" s="52">
        <v>0</v>
      </c>
      <c r="R56" s="52">
        <v>0</v>
      </c>
      <c r="S56" s="52">
        <v>0</v>
      </c>
      <c r="T56" s="52">
        <v>0</v>
      </c>
      <c r="U56" s="50">
        <f t="shared" si="3"/>
        <v>2800</v>
      </c>
      <c r="V56" s="204"/>
      <c r="AA56" s="52">
        <v>2800</v>
      </c>
      <c r="AB56" s="52">
        <f t="shared" si="1"/>
        <v>0</v>
      </c>
    </row>
    <row r="57" spans="2:28" ht="12.75" x14ac:dyDescent="0.2">
      <c r="B57" s="62" t="s">
        <v>194</v>
      </c>
      <c r="C57" s="61" t="s">
        <v>404</v>
      </c>
      <c r="D57" s="49" t="s">
        <v>195</v>
      </c>
      <c r="E57" s="50">
        <v>0</v>
      </c>
      <c r="F57" s="63" t="s">
        <v>36</v>
      </c>
      <c r="G57" s="63" t="s">
        <v>36</v>
      </c>
      <c r="H57" s="64">
        <v>0</v>
      </c>
      <c r="I57" s="64">
        <v>0</v>
      </c>
      <c r="J57" s="64">
        <v>0</v>
      </c>
      <c r="K57" s="64">
        <v>0</v>
      </c>
      <c r="L57" s="64">
        <v>0</v>
      </c>
      <c r="M57" s="64">
        <v>0</v>
      </c>
      <c r="N57" s="64">
        <v>0</v>
      </c>
      <c r="O57" s="64">
        <v>0</v>
      </c>
      <c r="P57" s="64">
        <v>0</v>
      </c>
      <c r="Q57" s="64">
        <v>0</v>
      </c>
      <c r="R57" s="64">
        <v>0</v>
      </c>
      <c r="S57" s="64">
        <v>0</v>
      </c>
      <c r="T57" s="64">
        <v>0</v>
      </c>
      <c r="U57" s="65">
        <f>SUM(E57:T57)</f>
        <v>0</v>
      </c>
      <c r="V57" s="204"/>
      <c r="AA57" s="64">
        <v>0</v>
      </c>
      <c r="AB57" s="64">
        <f t="shared" si="1"/>
        <v>0</v>
      </c>
    </row>
    <row r="58" spans="2:28" ht="12.75" x14ac:dyDescent="0.2">
      <c r="B58" s="8" t="s">
        <v>196</v>
      </c>
      <c r="C58" s="8" t="s">
        <v>405</v>
      </c>
      <c r="D58" s="74" t="s">
        <v>197</v>
      </c>
      <c r="E58" s="50">
        <v>4433.08</v>
      </c>
      <c r="F58" s="51" t="s">
        <v>36</v>
      </c>
      <c r="G58" s="51" t="s">
        <v>36</v>
      </c>
      <c r="H58" s="52">
        <v>0</v>
      </c>
      <c r="I58" s="52">
        <v>0</v>
      </c>
      <c r="J58" s="52">
        <v>0</v>
      </c>
      <c r="K58" s="52">
        <v>0</v>
      </c>
      <c r="L58" s="52">
        <v>0</v>
      </c>
      <c r="M58" s="52">
        <v>0</v>
      </c>
      <c r="N58" s="52">
        <v>0</v>
      </c>
      <c r="O58" s="52">
        <v>0</v>
      </c>
      <c r="P58" s="52">
        <v>0</v>
      </c>
      <c r="Q58" s="52">
        <v>0</v>
      </c>
      <c r="R58" s="52">
        <v>0</v>
      </c>
      <c r="S58" s="52">
        <v>0</v>
      </c>
      <c r="T58" s="52">
        <v>0</v>
      </c>
      <c r="U58" s="50">
        <f t="shared" si="3"/>
        <v>4433.08</v>
      </c>
      <c r="V58" s="204"/>
      <c r="AA58" s="52">
        <v>4433.08</v>
      </c>
      <c r="AB58" s="52">
        <f t="shared" si="1"/>
        <v>0</v>
      </c>
    </row>
    <row r="59" spans="2:28" ht="25.5" x14ac:dyDescent="0.2">
      <c r="B59" s="67" t="s">
        <v>198</v>
      </c>
      <c r="C59" s="8" t="s">
        <v>406</v>
      </c>
      <c r="D59" s="49" t="s">
        <v>199</v>
      </c>
      <c r="E59" s="50">
        <v>130.4</v>
      </c>
      <c r="F59" s="51" t="s">
        <v>36</v>
      </c>
      <c r="G59" s="51" t="s">
        <v>36</v>
      </c>
      <c r="H59" s="52">
        <v>0</v>
      </c>
      <c r="I59" s="52">
        <v>0</v>
      </c>
      <c r="J59" s="52">
        <v>0</v>
      </c>
      <c r="K59" s="52">
        <v>0</v>
      </c>
      <c r="L59" s="52">
        <v>0</v>
      </c>
      <c r="M59" s="52">
        <v>0</v>
      </c>
      <c r="N59" s="52">
        <v>0</v>
      </c>
      <c r="O59" s="52">
        <v>0</v>
      </c>
      <c r="P59" s="52">
        <v>0</v>
      </c>
      <c r="Q59" s="52">
        <v>0</v>
      </c>
      <c r="R59" s="52">
        <v>0</v>
      </c>
      <c r="S59" s="52">
        <v>0</v>
      </c>
      <c r="T59" s="52">
        <v>0</v>
      </c>
      <c r="U59" s="50">
        <f t="shared" si="3"/>
        <v>130.4</v>
      </c>
      <c r="V59" s="204"/>
      <c r="AA59" s="52">
        <v>130.4</v>
      </c>
      <c r="AB59" s="52">
        <f t="shared" si="1"/>
        <v>0</v>
      </c>
    </row>
    <row r="60" spans="2:28" ht="12.75" x14ac:dyDescent="0.2">
      <c r="B60" s="62" t="s">
        <v>200</v>
      </c>
      <c r="C60" s="61" t="s">
        <v>407</v>
      </c>
      <c r="D60" s="49" t="s">
        <v>201</v>
      </c>
      <c r="E60" s="50">
        <v>0</v>
      </c>
      <c r="F60" s="63" t="s">
        <v>36</v>
      </c>
      <c r="G60" s="63" t="s">
        <v>36</v>
      </c>
      <c r="H60" s="64">
        <v>0</v>
      </c>
      <c r="I60" s="64">
        <v>0</v>
      </c>
      <c r="J60" s="64">
        <v>0</v>
      </c>
      <c r="K60" s="64">
        <v>0</v>
      </c>
      <c r="L60" s="64">
        <v>0</v>
      </c>
      <c r="M60" s="64">
        <v>0</v>
      </c>
      <c r="N60" s="64">
        <v>0</v>
      </c>
      <c r="O60" s="64">
        <v>0</v>
      </c>
      <c r="P60" s="64">
        <v>0</v>
      </c>
      <c r="Q60" s="64">
        <v>0</v>
      </c>
      <c r="R60" s="64">
        <v>0</v>
      </c>
      <c r="S60" s="64">
        <v>0</v>
      </c>
      <c r="T60" s="64">
        <v>0</v>
      </c>
      <c r="U60" s="65">
        <f>SUM(E60:T60)</f>
        <v>0</v>
      </c>
      <c r="V60" s="204"/>
      <c r="AA60" s="64">
        <v>0</v>
      </c>
      <c r="AB60" s="64">
        <f t="shared" si="1"/>
        <v>0</v>
      </c>
    </row>
    <row r="61" spans="2:28" ht="25.5" x14ac:dyDescent="0.2">
      <c r="B61" s="210" t="s">
        <v>202</v>
      </c>
      <c r="C61" s="212" t="s">
        <v>408</v>
      </c>
      <c r="D61" s="49" t="s">
        <v>203</v>
      </c>
      <c r="E61" s="50">
        <v>0</v>
      </c>
      <c r="F61" s="51" t="s">
        <v>36</v>
      </c>
      <c r="G61" s="51" t="s">
        <v>36</v>
      </c>
      <c r="H61" s="206">
        <v>0</v>
      </c>
      <c r="I61" s="206">
        <v>0</v>
      </c>
      <c r="J61" s="206">
        <v>0</v>
      </c>
      <c r="K61" s="206">
        <v>0</v>
      </c>
      <c r="L61" s="206">
        <v>0</v>
      </c>
      <c r="M61" s="206">
        <v>0</v>
      </c>
      <c r="N61" s="206">
        <v>0</v>
      </c>
      <c r="O61" s="206">
        <v>0</v>
      </c>
      <c r="P61" s="206">
        <v>0</v>
      </c>
      <c r="Q61" s="206">
        <v>0</v>
      </c>
      <c r="R61" s="206">
        <v>0</v>
      </c>
      <c r="S61" s="206">
        <v>0</v>
      </c>
      <c r="T61" s="206">
        <v>0</v>
      </c>
      <c r="U61" s="208">
        <f>SUM(E61:T62)</f>
        <v>516.48</v>
      </c>
      <c r="V61" s="204"/>
      <c r="AA61" s="52">
        <v>516.48</v>
      </c>
      <c r="AB61" s="52">
        <f t="shared" si="1"/>
        <v>0</v>
      </c>
    </row>
    <row r="62" spans="2:28" ht="12.75" x14ac:dyDescent="0.2">
      <c r="B62" s="222"/>
      <c r="C62" s="223"/>
      <c r="D62" s="49" t="s">
        <v>204</v>
      </c>
      <c r="E62" s="50">
        <v>516.48</v>
      </c>
      <c r="F62" s="51" t="s">
        <v>36</v>
      </c>
      <c r="G62" s="51" t="s">
        <v>36</v>
      </c>
      <c r="H62" s="216"/>
      <c r="I62" s="216"/>
      <c r="J62" s="216"/>
      <c r="K62" s="216"/>
      <c r="L62" s="216"/>
      <c r="M62" s="216"/>
      <c r="N62" s="216"/>
      <c r="O62" s="216"/>
      <c r="P62" s="216"/>
      <c r="Q62" s="216"/>
      <c r="R62" s="216"/>
      <c r="S62" s="216"/>
      <c r="T62" s="216"/>
      <c r="U62" s="217"/>
      <c r="V62" s="204"/>
      <c r="AA62" s="52"/>
      <c r="AB62" s="52"/>
    </row>
    <row r="63" spans="2:28" ht="12.75" x14ac:dyDescent="0.2">
      <c r="B63" s="71" t="s">
        <v>205</v>
      </c>
      <c r="C63" s="54" t="s">
        <v>206</v>
      </c>
      <c r="D63" s="72"/>
      <c r="E63" s="56"/>
      <c r="F63" s="57" t="s">
        <v>36</v>
      </c>
      <c r="G63" s="57" t="s">
        <v>36</v>
      </c>
      <c r="H63" s="58"/>
      <c r="I63" s="58"/>
      <c r="J63" s="58"/>
      <c r="K63" s="58"/>
      <c r="L63" s="58"/>
      <c r="M63" s="58"/>
      <c r="N63" s="58"/>
      <c r="O63" s="58"/>
      <c r="P63" s="58"/>
      <c r="Q63" s="58"/>
      <c r="R63" s="58"/>
      <c r="S63" s="58"/>
      <c r="T63" s="58"/>
      <c r="U63" s="59">
        <f t="shared" si="3"/>
        <v>0</v>
      </c>
      <c r="V63" s="204"/>
      <c r="AA63" s="58"/>
      <c r="AB63" s="58"/>
    </row>
    <row r="64" spans="2:28" ht="12.75" x14ac:dyDescent="0.2">
      <c r="B64" s="67" t="s">
        <v>207</v>
      </c>
      <c r="C64" s="8" t="s">
        <v>409</v>
      </c>
      <c r="D64" s="49" t="s">
        <v>208</v>
      </c>
      <c r="E64" s="50">
        <v>1396.93</v>
      </c>
      <c r="F64" s="51" t="s">
        <v>36</v>
      </c>
      <c r="G64" s="51" t="s">
        <v>36</v>
      </c>
      <c r="H64" s="52">
        <v>0</v>
      </c>
      <c r="I64" s="52">
        <v>0</v>
      </c>
      <c r="J64" s="52">
        <v>0</v>
      </c>
      <c r="K64" s="52">
        <v>0</v>
      </c>
      <c r="L64" s="52">
        <v>0</v>
      </c>
      <c r="M64" s="52">
        <v>0</v>
      </c>
      <c r="N64" s="52">
        <v>0</v>
      </c>
      <c r="O64" s="52">
        <v>0</v>
      </c>
      <c r="P64" s="52">
        <v>0</v>
      </c>
      <c r="Q64" s="52">
        <v>0</v>
      </c>
      <c r="R64" s="52">
        <v>0</v>
      </c>
      <c r="S64" s="52">
        <v>0</v>
      </c>
      <c r="T64" s="52">
        <v>0</v>
      </c>
      <c r="U64" s="50">
        <f t="shared" si="3"/>
        <v>1396.93</v>
      </c>
      <c r="V64" s="204"/>
      <c r="AA64" s="52">
        <v>1396.93</v>
      </c>
      <c r="AB64" s="52">
        <f t="shared" si="1"/>
        <v>0</v>
      </c>
    </row>
    <row r="65" spans="2:28" ht="12.75" x14ac:dyDescent="0.2">
      <c r="B65" s="62" t="s">
        <v>209</v>
      </c>
      <c r="C65" s="61" t="s">
        <v>410</v>
      </c>
      <c r="D65" s="49" t="s">
        <v>210</v>
      </c>
      <c r="E65" s="50">
        <v>1937.8200000000002</v>
      </c>
      <c r="F65" s="63" t="s">
        <v>36</v>
      </c>
      <c r="G65" s="63" t="s">
        <v>36</v>
      </c>
      <c r="H65" s="64">
        <v>0</v>
      </c>
      <c r="I65" s="64">
        <v>0</v>
      </c>
      <c r="J65" s="64">
        <v>0</v>
      </c>
      <c r="K65" s="64">
        <v>0</v>
      </c>
      <c r="L65" s="64">
        <v>0</v>
      </c>
      <c r="M65" s="64">
        <v>0</v>
      </c>
      <c r="N65" s="64">
        <v>0</v>
      </c>
      <c r="O65" s="64">
        <v>0</v>
      </c>
      <c r="P65" s="64">
        <v>0</v>
      </c>
      <c r="Q65" s="64">
        <v>0</v>
      </c>
      <c r="R65" s="64">
        <v>0</v>
      </c>
      <c r="S65" s="64">
        <v>0</v>
      </c>
      <c r="T65" s="64">
        <v>0</v>
      </c>
      <c r="U65" s="65">
        <f>SUM(E65:T65)</f>
        <v>1937.8200000000002</v>
      </c>
      <c r="V65" s="204"/>
      <c r="AA65" s="64">
        <v>1937.8199999999997</v>
      </c>
      <c r="AB65" s="64">
        <f t="shared" si="1"/>
        <v>0</v>
      </c>
    </row>
    <row r="66" spans="2:28" ht="12.75" x14ac:dyDescent="0.2">
      <c r="B66" s="62" t="s">
        <v>211</v>
      </c>
      <c r="C66" s="61" t="s">
        <v>411</v>
      </c>
      <c r="D66" s="49" t="s">
        <v>212</v>
      </c>
      <c r="E66" s="50">
        <v>22268.75</v>
      </c>
      <c r="F66" s="63" t="s">
        <v>36</v>
      </c>
      <c r="G66" s="63" t="s">
        <v>36</v>
      </c>
      <c r="H66" s="64">
        <v>0</v>
      </c>
      <c r="I66" s="64">
        <v>0</v>
      </c>
      <c r="J66" s="64">
        <v>0</v>
      </c>
      <c r="K66" s="64">
        <v>0</v>
      </c>
      <c r="L66" s="64">
        <v>0</v>
      </c>
      <c r="M66" s="64">
        <v>0</v>
      </c>
      <c r="N66" s="64">
        <v>0</v>
      </c>
      <c r="O66" s="64">
        <v>0</v>
      </c>
      <c r="P66" s="64">
        <v>0</v>
      </c>
      <c r="Q66" s="64">
        <v>0</v>
      </c>
      <c r="R66" s="64">
        <v>0</v>
      </c>
      <c r="S66" s="64">
        <v>0</v>
      </c>
      <c r="T66" s="64">
        <v>0</v>
      </c>
      <c r="U66" s="65">
        <f>SUM(E66:T66)</f>
        <v>22268.75</v>
      </c>
      <c r="V66" s="204"/>
      <c r="AA66" s="64">
        <v>22268.75</v>
      </c>
      <c r="AB66" s="64">
        <f t="shared" si="1"/>
        <v>0</v>
      </c>
    </row>
    <row r="67" spans="2:28" ht="12.75" x14ac:dyDescent="0.2">
      <c r="B67" s="218" t="s">
        <v>213</v>
      </c>
      <c r="C67" s="220" t="s">
        <v>412</v>
      </c>
      <c r="D67" s="49" t="s">
        <v>214</v>
      </c>
      <c r="E67" s="50">
        <v>0</v>
      </c>
      <c r="F67" s="214" t="s">
        <v>36</v>
      </c>
      <c r="G67" s="214" t="s">
        <v>36</v>
      </c>
      <c r="H67" s="206">
        <v>0</v>
      </c>
      <c r="I67" s="206">
        <v>0</v>
      </c>
      <c r="J67" s="206">
        <v>0</v>
      </c>
      <c r="K67" s="206">
        <v>0</v>
      </c>
      <c r="L67" s="206">
        <v>0</v>
      </c>
      <c r="M67" s="206">
        <v>0</v>
      </c>
      <c r="N67" s="206">
        <v>0</v>
      </c>
      <c r="O67" s="206">
        <v>0</v>
      </c>
      <c r="P67" s="206">
        <v>0</v>
      </c>
      <c r="Q67" s="206">
        <v>0</v>
      </c>
      <c r="R67" s="206">
        <v>0</v>
      </c>
      <c r="S67" s="206">
        <v>0</v>
      </c>
      <c r="T67" s="206">
        <v>0</v>
      </c>
      <c r="U67" s="208">
        <f>SUM(E67:T68)</f>
        <v>29601.550000000003</v>
      </c>
      <c r="V67" s="204"/>
      <c r="AA67" s="206">
        <v>29601.550000000003</v>
      </c>
      <c r="AB67" s="206">
        <f t="shared" si="1"/>
        <v>0</v>
      </c>
    </row>
    <row r="68" spans="2:28" ht="12.75" x14ac:dyDescent="0.2">
      <c r="B68" s="219"/>
      <c r="C68" s="221"/>
      <c r="D68" s="49" t="s">
        <v>215</v>
      </c>
      <c r="E68" s="50">
        <v>29601.550000000003</v>
      </c>
      <c r="F68" s="215"/>
      <c r="G68" s="215"/>
      <c r="H68" s="207"/>
      <c r="I68" s="207"/>
      <c r="J68" s="207"/>
      <c r="K68" s="207"/>
      <c r="L68" s="207"/>
      <c r="M68" s="207"/>
      <c r="N68" s="207"/>
      <c r="O68" s="207"/>
      <c r="P68" s="207"/>
      <c r="Q68" s="207"/>
      <c r="R68" s="207"/>
      <c r="S68" s="207"/>
      <c r="T68" s="207"/>
      <c r="U68" s="209"/>
      <c r="V68" s="204"/>
      <c r="AA68" s="207"/>
      <c r="AB68" s="207"/>
    </row>
    <row r="69" spans="2:28" ht="12.75" x14ac:dyDescent="0.2">
      <c r="B69" s="61" t="s">
        <v>216</v>
      </c>
      <c r="C69" s="61" t="s">
        <v>413</v>
      </c>
      <c r="D69" s="49" t="s">
        <v>217</v>
      </c>
      <c r="E69" s="50">
        <v>487</v>
      </c>
      <c r="F69" s="63" t="s">
        <v>36</v>
      </c>
      <c r="G69" s="63" t="s">
        <v>36</v>
      </c>
      <c r="H69" s="64">
        <v>0</v>
      </c>
      <c r="I69" s="64">
        <v>0</v>
      </c>
      <c r="J69" s="64">
        <v>0</v>
      </c>
      <c r="K69" s="64">
        <v>0</v>
      </c>
      <c r="L69" s="64">
        <v>0</v>
      </c>
      <c r="M69" s="64">
        <v>0</v>
      </c>
      <c r="N69" s="64">
        <v>0</v>
      </c>
      <c r="O69" s="64">
        <v>0</v>
      </c>
      <c r="P69" s="64">
        <v>0</v>
      </c>
      <c r="Q69" s="64">
        <v>0</v>
      </c>
      <c r="R69" s="64">
        <v>0</v>
      </c>
      <c r="S69" s="64">
        <v>0</v>
      </c>
      <c r="T69" s="64">
        <v>0</v>
      </c>
      <c r="U69" s="65">
        <f>SUM(E69:T69)</f>
        <v>487</v>
      </c>
      <c r="V69" s="204"/>
      <c r="AA69" s="64">
        <v>487</v>
      </c>
      <c r="AB69" s="64">
        <f t="shared" si="1"/>
        <v>0</v>
      </c>
    </row>
    <row r="70" spans="2:28" ht="25.5" x14ac:dyDescent="0.2">
      <c r="B70" s="8" t="s">
        <v>218</v>
      </c>
      <c r="C70" s="75" t="s">
        <v>414</v>
      </c>
      <c r="D70" s="49" t="s">
        <v>219</v>
      </c>
      <c r="E70" s="50">
        <v>0</v>
      </c>
      <c r="F70" s="51" t="s">
        <v>36</v>
      </c>
      <c r="G70" s="51" t="s">
        <v>36</v>
      </c>
      <c r="H70" s="52">
        <v>0</v>
      </c>
      <c r="I70" s="52">
        <v>0</v>
      </c>
      <c r="J70" s="52">
        <v>0</v>
      </c>
      <c r="K70" s="52">
        <v>0</v>
      </c>
      <c r="L70" s="52">
        <v>0</v>
      </c>
      <c r="M70" s="52">
        <v>0</v>
      </c>
      <c r="N70" s="52">
        <v>0</v>
      </c>
      <c r="O70" s="52">
        <v>0</v>
      </c>
      <c r="P70" s="52">
        <v>0</v>
      </c>
      <c r="Q70" s="52">
        <v>0</v>
      </c>
      <c r="R70" s="52">
        <v>0</v>
      </c>
      <c r="S70" s="52">
        <v>0</v>
      </c>
      <c r="T70" s="52">
        <v>0</v>
      </c>
      <c r="U70" s="50">
        <f t="shared" si="3"/>
        <v>0</v>
      </c>
      <c r="V70" s="204"/>
      <c r="AA70" s="52">
        <v>0</v>
      </c>
      <c r="AB70" s="52">
        <f t="shared" si="1"/>
        <v>0</v>
      </c>
    </row>
    <row r="71" spans="2:28" ht="12.75" x14ac:dyDescent="0.2">
      <c r="B71" s="8" t="s">
        <v>220</v>
      </c>
      <c r="C71" s="76" t="s">
        <v>415</v>
      </c>
      <c r="D71" s="49" t="s">
        <v>221</v>
      </c>
      <c r="E71" s="50">
        <v>0</v>
      </c>
      <c r="F71" s="51" t="s">
        <v>36</v>
      </c>
      <c r="G71" s="51" t="s">
        <v>36</v>
      </c>
      <c r="H71" s="52">
        <v>0</v>
      </c>
      <c r="I71" s="52">
        <v>0</v>
      </c>
      <c r="J71" s="52">
        <v>0</v>
      </c>
      <c r="K71" s="52">
        <v>0</v>
      </c>
      <c r="L71" s="52">
        <v>0</v>
      </c>
      <c r="M71" s="52">
        <v>0</v>
      </c>
      <c r="N71" s="52">
        <v>0</v>
      </c>
      <c r="O71" s="52">
        <v>0</v>
      </c>
      <c r="P71" s="52">
        <v>0</v>
      </c>
      <c r="Q71" s="52">
        <v>0</v>
      </c>
      <c r="R71" s="52">
        <v>0</v>
      </c>
      <c r="S71" s="52">
        <v>0</v>
      </c>
      <c r="T71" s="52">
        <v>0</v>
      </c>
      <c r="U71" s="50">
        <f t="shared" si="3"/>
        <v>0</v>
      </c>
      <c r="V71" s="204"/>
      <c r="AA71" s="52">
        <v>0</v>
      </c>
      <c r="AB71" s="52">
        <f>U71-AA71</f>
        <v>0</v>
      </c>
    </row>
    <row r="72" spans="2:28" ht="12.75" x14ac:dyDescent="0.2">
      <c r="B72" s="210" t="s">
        <v>222</v>
      </c>
      <c r="C72" s="212" t="s">
        <v>87</v>
      </c>
      <c r="D72" s="49" t="s">
        <v>223</v>
      </c>
      <c r="E72" s="50">
        <v>576.63</v>
      </c>
      <c r="F72" s="214" t="s">
        <v>36</v>
      </c>
      <c r="G72" s="214">
        <f>-SUM(F29:G29)</f>
        <v>22705.422660236029</v>
      </c>
      <c r="H72" s="206">
        <v>1400</v>
      </c>
      <c r="I72" s="206">
        <v>0</v>
      </c>
      <c r="J72" s="206">
        <v>0</v>
      </c>
      <c r="K72" s="206">
        <v>0</v>
      </c>
      <c r="L72" s="206">
        <v>0</v>
      </c>
      <c r="M72" s="206">
        <v>0</v>
      </c>
      <c r="N72" s="206">
        <v>0</v>
      </c>
      <c r="O72" s="206">
        <v>0</v>
      </c>
      <c r="P72" s="206">
        <v>0</v>
      </c>
      <c r="Q72" s="206">
        <v>0</v>
      </c>
      <c r="R72" s="206">
        <v>0</v>
      </c>
      <c r="S72" s="206">
        <v>0</v>
      </c>
      <c r="T72" s="206">
        <v>0</v>
      </c>
      <c r="U72" s="208">
        <f>SUM(E72:T96)</f>
        <v>52103.872660236026</v>
      </c>
      <c r="V72" s="205" t="s">
        <v>38</v>
      </c>
      <c r="AA72" s="206">
        <v>52103.872660236026</v>
      </c>
      <c r="AB72" s="206">
        <f>U72-AA72</f>
        <v>0</v>
      </c>
    </row>
    <row r="73" spans="2:28" ht="12.75" x14ac:dyDescent="0.2">
      <c r="B73" s="211"/>
      <c r="C73" s="213"/>
      <c r="D73" s="49" t="s">
        <v>224</v>
      </c>
      <c r="E73" s="50">
        <v>978.84</v>
      </c>
      <c r="F73" s="215"/>
      <c r="G73" s="215"/>
      <c r="H73" s="207"/>
      <c r="I73" s="207"/>
      <c r="J73" s="207"/>
      <c r="K73" s="207"/>
      <c r="L73" s="207"/>
      <c r="M73" s="207"/>
      <c r="N73" s="207"/>
      <c r="O73" s="207"/>
      <c r="P73" s="207"/>
      <c r="Q73" s="207"/>
      <c r="R73" s="207"/>
      <c r="S73" s="207"/>
      <c r="T73" s="207"/>
      <c r="U73" s="209"/>
      <c r="V73" s="205"/>
      <c r="AA73" s="207"/>
      <c r="AB73" s="207"/>
    </row>
    <row r="74" spans="2:28" ht="25.5" x14ac:dyDescent="0.2">
      <c r="B74" s="211"/>
      <c r="C74" s="213"/>
      <c r="D74" s="49" t="s">
        <v>225</v>
      </c>
      <c r="E74" s="50">
        <v>0</v>
      </c>
      <c r="F74" s="215"/>
      <c r="G74" s="215"/>
      <c r="H74" s="207"/>
      <c r="I74" s="207"/>
      <c r="J74" s="207"/>
      <c r="K74" s="207"/>
      <c r="L74" s="207"/>
      <c r="M74" s="207"/>
      <c r="N74" s="207"/>
      <c r="O74" s="207"/>
      <c r="P74" s="207"/>
      <c r="Q74" s="207"/>
      <c r="R74" s="207"/>
      <c r="S74" s="207"/>
      <c r="T74" s="207"/>
      <c r="U74" s="209"/>
      <c r="V74" s="205"/>
      <c r="AA74" s="207"/>
      <c r="AB74" s="207"/>
    </row>
    <row r="75" spans="2:28" ht="12.75" x14ac:dyDescent="0.2">
      <c r="B75" s="211"/>
      <c r="C75" s="213"/>
      <c r="D75" s="49" t="s">
        <v>226</v>
      </c>
      <c r="E75" s="50">
        <v>0</v>
      </c>
      <c r="F75" s="215"/>
      <c r="G75" s="215"/>
      <c r="H75" s="207"/>
      <c r="I75" s="207"/>
      <c r="J75" s="207"/>
      <c r="K75" s="207"/>
      <c r="L75" s="207"/>
      <c r="M75" s="207"/>
      <c r="N75" s="207"/>
      <c r="O75" s="207"/>
      <c r="P75" s="207"/>
      <c r="Q75" s="207"/>
      <c r="R75" s="207"/>
      <c r="S75" s="207"/>
      <c r="T75" s="207"/>
      <c r="U75" s="209"/>
      <c r="V75" s="205"/>
      <c r="AA75" s="207"/>
      <c r="AB75" s="207"/>
    </row>
    <row r="76" spans="2:28" ht="12.75" x14ac:dyDescent="0.2">
      <c r="B76" s="211"/>
      <c r="C76" s="213"/>
      <c r="D76" s="49" t="s">
        <v>227</v>
      </c>
      <c r="E76" s="50">
        <v>1159.6400000000001</v>
      </c>
      <c r="F76" s="215"/>
      <c r="G76" s="215"/>
      <c r="H76" s="207"/>
      <c r="I76" s="207"/>
      <c r="J76" s="207"/>
      <c r="K76" s="207"/>
      <c r="L76" s="207"/>
      <c r="M76" s="207"/>
      <c r="N76" s="207"/>
      <c r="O76" s="207"/>
      <c r="P76" s="207"/>
      <c r="Q76" s="207"/>
      <c r="R76" s="207"/>
      <c r="S76" s="207"/>
      <c r="T76" s="207"/>
      <c r="U76" s="209"/>
      <c r="V76" s="205"/>
      <c r="AA76" s="207"/>
      <c r="AB76" s="207"/>
    </row>
    <row r="77" spans="2:28" ht="12.75" x14ac:dyDescent="0.2">
      <c r="B77" s="211"/>
      <c r="C77" s="213"/>
      <c r="D77" s="49" t="s">
        <v>228</v>
      </c>
      <c r="E77" s="50">
        <v>0</v>
      </c>
      <c r="F77" s="215"/>
      <c r="G77" s="215"/>
      <c r="H77" s="207"/>
      <c r="I77" s="207"/>
      <c r="J77" s="207"/>
      <c r="K77" s="207"/>
      <c r="L77" s="207"/>
      <c r="M77" s="207"/>
      <c r="N77" s="207"/>
      <c r="O77" s="207"/>
      <c r="P77" s="207"/>
      <c r="Q77" s="207"/>
      <c r="R77" s="207"/>
      <c r="S77" s="207"/>
      <c r="T77" s="207"/>
      <c r="U77" s="209"/>
      <c r="V77" s="205"/>
      <c r="AA77" s="207"/>
      <c r="AB77" s="207"/>
    </row>
    <row r="78" spans="2:28" ht="25.5" x14ac:dyDescent="0.2">
      <c r="B78" s="211"/>
      <c r="C78" s="213"/>
      <c r="D78" s="49" t="s">
        <v>229</v>
      </c>
      <c r="E78" s="50">
        <v>0</v>
      </c>
      <c r="F78" s="215"/>
      <c r="G78" s="215"/>
      <c r="H78" s="207"/>
      <c r="I78" s="207"/>
      <c r="J78" s="207"/>
      <c r="K78" s="207"/>
      <c r="L78" s="207"/>
      <c r="M78" s="207"/>
      <c r="N78" s="207"/>
      <c r="O78" s="207"/>
      <c r="P78" s="207"/>
      <c r="Q78" s="207"/>
      <c r="R78" s="207"/>
      <c r="S78" s="207"/>
      <c r="T78" s="207"/>
      <c r="U78" s="209"/>
      <c r="V78" s="205"/>
      <c r="AA78" s="207"/>
      <c r="AB78" s="207"/>
    </row>
    <row r="79" spans="2:28" ht="12.75" x14ac:dyDescent="0.2">
      <c r="B79" s="211"/>
      <c r="C79" s="213"/>
      <c r="D79" s="49" t="s">
        <v>230</v>
      </c>
      <c r="E79" s="50">
        <v>0</v>
      </c>
      <c r="F79" s="215"/>
      <c r="G79" s="215"/>
      <c r="H79" s="207"/>
      <c r="I79" s="207"/>
      <c r="J79" s="207"/>
      <c r="K79" s="207"/>
      <c r="L79" s="207"/>
      <c r="M79" s="207"/>
      <c r="N79" s="207"/>
      <c r="O79" s="207"/>
      <c r="P79" s="207"/>
      <c r="Q79" s="207"/>
      <c r="R79" s="207"/>
      <c r="S79" s="207"/>
      <c r="T79" s="207"/>
      <c r="U79" s="209"/>
      <c r="V79" s="205"/>
      <c r="AA79" s="207"/>
      <c r="AB79" s="207"/>
    </row>
    <row r="80" spans="2:28" ht="12.75" x14ac:dyDescent="0.2">
      <c r="B80" s="211"/>
      <c r="C80" s="213"/>
      <c r="D80" s="49" t="s">
        <v>231</v>
      </c>
      <c r="E80" s="50">
        <v>624.96</v>
      </c>
      <c r="F80" s="215"/>
      <c r="G80" s="215"/>
      <c r="H80" s="207"/>
      <c r="I80" s="207"/>
      <c r="J80" s="207"/>
      <c r="K80" s="207"/>
      <c r="L80" s="207"/>
      <c r="M80" s="207"/>
      <c r="N80" s="207"/>
      <c r="O80" s="207"/>
      <c r="P80" s="207"/>
      <c r="Q80" s="207"/>
      <c r="R80" s="207"/>
      <c r="S80" s="207"/>
      <c r="T80" s="207"/>
      <c r="U80" s="209"/>
      <c r="V80" s="205"/>
      <c r="AA80" s="207"/>
      <c r="AB80" s="207"/>
    </row>
    <row r="81" spans="2:28" ht="96.75" customHeight="1" x14ac:dyDescent="0.2">
      <c r="B81" s="211"/>
      <c r="C81" s="213"/>
      <c r="D81" s="49" t="s">
        <v>232</v>
      </c>
      <c r="E81" s="50">
        <v>0</v>
      </c>
      <c r="F81" s="215"/>
      <c r="G81" s="215"/>
      <c r="H81" s="207"/>
      <c r="I81" s="207"/>
      <c r="J81" s="207"/>
      <c r="K81" s="207"/>
      <c r="L81" s="207"/>
      <c r="M81" s="207"/>
      <c r="N81" s="207"/>
      <c r="O81" s="207"/>
      <c r="P81" s="207"/>
      <c r="Q81" s="207"/>
      <c r="R81" s="207"/>
      <c r="S81" s="207"/>
      <c r="T81" s="207"/>
      <c r="U81" s="209"/>
      <c r="V81" s="205"/>
      <c r="AA81" s="207"/>
      <c r="AB81" s="207"/>
    </row>
    <row r="82" spans="2:28" ht="38.25" x14ac:dyDescent="0.2">
      <c r="B82" s="211"/>
      <c r="C82" s="213"/>
      <c r="D82" s="49" t="s">
        <v>233</v>
      </c>
      <c r="E82" s="50">
        <v>0</v>
      </c>
      <c r="F82" s="215"/>
      <c r="G82" s="215"/>
      <c r="H82" s="207"/>
      <c r="I82" s="207"/>
      <c r="J82" s="207"/>
      <c r="K82" s="207"/>
      <c r="L82" s="207"/>
      <c r="M82" s="207"/>
      <c r="N82" s="207"/>
      <c r="O82" s="207"/>
      <c r="P82" s="207"/>
      <c r="Q82" s="207"/>
      <c r="R82" s="207"/>
      <c r="S82" s="207"/>
      <c r="T82" s="207"/>
      <c r="U82" s="209"/>
      <c r="V82" s="205"/>
      <c r="AA82" s="207"/>
      <c r="AB82" s="207"/>
    </row>
    <row r="83" spans="2:28" ht="76.5" x14ac:dyDescent="0.2">
      <c r="B83" s="211"/>
      <c r="C83" s="213"/>
      <c r="D83" s="49" t="s">
        <v>234</v>
      </c>
      <c r="E83" s="50">
        <v>931.79</v>
      </c>
      <c r="F83" s="215"/>
      <c r="G83" s="215"/>
      <c r="H83" s="207"/>
      <c r="I83" s="207"/>
      <c r="J83" s="207"/>
      <c r="K83" s="207"/>
      <c r="L83" s="207"/>
      <c r="M83" s="207"/>
      <c r="N83" s="207"/>
      <c r="O83" s="207"/>
      <c r="P83" s="207"/>
      <c r="Q83" s="207"/>
      <c r="R83" s="207"/>
      <c r="S83" s="207"/>
      <c r="T83" s="207"/>
      <c r="U83" s="209"/>
      <c r="V83" s="205"/>
      <c r="AA83" s="207"/>
      <c r="AB83" s="207"/>
    </row>
    <row r="84" spans="2:28" ht="12.75" x14ac:dyDescent="0.2">
      <c r="B84" s="211"/>
      <c r="C84" s="213"/>
      <c r="D84" s="49" t="s">
        <v>235</v>
      </c>
      <c r="E84" s="50">
        <v>0</v>
      </c>
      <c r="F84" s="215"/>
      <c r="G84" s="215"/>
      <c r="H84" s="207"/>
      <c r="I84" s="207"/>
      <c r="J84" s="207"/>
      <c r="K84" s="207"/>
      <c r="L84" s="207"/>
      <c r="M84" s="207"/>
      <c r="N84" s="207"/>
      <c r="O84" s="207"/>
      <c r="P84" s="207"/>
      <c r="Q84" s="207"/>
      <c r="R84" s="207"/>
      <c r="S84" s="207"/>
      <c r="T84" s="207"/>
      <c r="U84" s="209"/>
      <c r="V84" s="205"/>
      <c r="AA84" s="207"/>
      <c r="AB84" s="207"/>
    </row>
    <row r="85" spans="2:28" ht="25.5" x14ac:dyDescent="0.2">
      <c r="B85" s="211"/>
      <c r="C85" s="213"/>
      <c r="D85" s="49" t="s">
        <v>236</v>
      </c>
      <c r="E85" s="50">
        <v>0</v>
      </c>
      <c r="F85" s="215"/>
      <c r="G85" s="215"/>
      <c r="H85" s="207"/>
      <c r="I85" s="207"/>
      <c r="J85" s="207"/>
      <c r="K85" s="207"/>
      <c r="L85" s="207"/>
      <c r="M85" s="207"/>
      <c r="N85" s="207"/>
      <c r="O85" s="207"/>
      <c r="P85" s="207"/>
      <c r="Q85" s="207"/>
      <c r="R85" s="207"/>
      <c r="S85" s="207"/>
      <c r="T85" s="207"/>
      <c r="U85" s="209"/>
      <c r="V85" s="205"/>
      <c r="AA85" s="207"/>
      <c r="AB85" s="207"/>
    </row>
    <row r="86" spans="2:28" ht="12.75" x14ac:dyDescent="0.2">
      <c r="B86" s="211"/>
      <c r="C86" s="213"/>
      <c r="D86" s="49" t="s">
        <v>237</v>
      </c>
      <c r="E86" s="50">
        <v>0</v>
      </c>
      <c r="F86" s="215"/>
      <c r="G86" s="215"/>
      <c r="H86" s="207"/>
      <c r="I86" s="207"/>
      <c r="J86" s="207"/>
      <c r="K86" s="207"/>
      <c r="L86" s="207"/>
      <c r="M86" s="207"/>
      <c r="N86" s="207"/>
      <c r="O86" s="207"/>
      <c r="P86" s="207"/>
      <c r="Q86" s="207"/>
      <c r="R86" s="207"/>
      <c r="S86" s="207"/>
      <c r="T86" s="207"/>
      <c r="U86" s="209"/>
      <c r="V86" s="205"/>
      <c r="AA86" s="207"/>
      <c r="AB86" s="207"/>
    </row>
    <row r="87" spans="2:28" ht="25.5" x14ac:dyDescent="0.2">
      <c r="B87" s="211"/>
      <c r="C87" s="213"/>
      <c r="D87" s="49" t="s">
        <v>238</v>
      </c>
      <c r="E87" s="50">
        <v>0</v>
      </c>
      <c r="F87" s="215"/>
      <c r="G87" s="215"/>
      <c r="H87" s="207"/>
      <c r="I87" s="207"/>
      <c r="J87" s="207"/>
      <c r="K87" s="207"/>
      <c r="L87" s="207"/>
      <c r="M87" s="207"/>
      <c r="N87" s="207"/>
      <c r="O87" s="207"/>
      <c r="P87" s="207"/>
      <c r="Q87" s="207"/>
      <c r="R87" s="207"/>
      <c r="S87" s="207"/>
      <c r="T87" s="207"/>
      <c r="U87" s="209"/>
      <c r="V87" s="205"/>
      <c r="AA87" s="207"/>
      <c r="AB87" s="207"/>
    </row>
    <row r="88" spans="2:28" ht="25.5" x14ac:dyDescent="0.2">
      <c r="B88" s="211"/>
      <c r="C88" s="213"/>
      <c r="D88" s="49" t="s">
        <v>239</v>
      </c>
      <c r="E88" s="50">
        <v>0</v>
      </c>
      <c r="F88" s="215"/>
      <c r="G88" s="215"/>
      <c r="H88" s="207"/>
      <c r="I88" s="207"/>
      <c r="J88" s="207"/>
      <c r="K88" s="207"/>
      <c r="L88" s="207"/>
      <c r="M88" s="207"/>
      <c r="N88" s="207"/>
      <c r="O88" s="207"/>
      <c r="P88" s="207"/>
      <c r="Q88" s="207"/>
      <c r="R88" s="207"/>
      <c r="S88" s="207"/>
      <c r="T88" s="207"/>
      <c r="U88" s="209"/>
      <c r="V88" s="205"/>
      <c r="AA88" s="207"/>
      <c r="AB88" s="207"/>
    </row>
    <row r="89" spans="2:28" ht="25.5" x14ac:dyDescent="0.2">
      <c r="B89" s="211"/>
      <c r="C89" s="213"/>
      <c r="D89" s="49" t="s">
        <v>240</v>
      </c>
      <c r="E89" s="50">
        <v>0</v>
      </c>
      <c r="F89" s="215"/>
      <c r="G89" s="215"/>
      <c r="H89" s="207"/>
      <c r="I89" s="207"/>
      <c r="J89" s="207"/>
      <c r="K89" s="207"/>
      <c r="L89" s="207"/>
      <c r="M89" s="207"/>
      <c r="N89" s="207"/>
      <c r="O89" s="207"/>
      <c r="P89" s="207"/>
      <c r="Q89" s="207"/>
      <c r="R89" s="207"/>
      <c r="S89" s="207"/>
      <c r="T89" s="207"/>
      <c r="U89" s="209"/>
      <c r="V89" s="205"/>
      <c r="AA89" s="207"/>
      <c r="AB89" s="207"/>
    </row>
    <row r="90" spans="2:28" ht="25.5" x14ac:dyDescent="0.2">
      <c r="B90" s="211"/>
      <c r="C90" s="213"/>
      <c r="D90" s="49" t="s">
        <v>241</v>
      </c>
      <c r="E90" s="50">
        <v>0</v>
      </c>
      <c r="F90" s="215"/>
      <c r="G90" s="215"/>
      <c r="H90" s="207"/>
      <c r="I90" s="207"/>
      <c r="J90" s="207"/>
      <c r="K90" s="207"/>
      <c r="L90" s="207"/>
      <c r="M90" s="207"/>
      <c r="N90" s="207"/>
      <c r="O90" s="207"/>
      <c r="P90" s="207"/>
      <c r="Q90" s="207"/>
      <c r="R90" s="207"/>
      <c r="S90" s="207"/>
      <c r="T90" s="207"/>
      <c r="U90" s="209"/>
      <c r="V90" s="205"/>
      <c r="AA90" s="207"/>
      <c r="AB90" s="207"/>
    </row>
    <row r="91" spans="2:28" ht="12.75" x14ac:dyDescent="0.2">
      <c r="B91" s="211"/>
      <c r="C91" s="213"/>
      <c r="D91" s="49" t="s">
        <v>242</v>
      </c>
      <c r="E91" s="50">
        <v>12446.83</v>
      </c>
      <c r="F91" s="215"/>
      <c r="G91" s="215"/>
      <c r="H91" s="207"/>
      <c r="I91" s="207"/>
      <c r="J91" s="207"/>
      <c r="K91" s="207"/>
      <c r="L91" s="207"/>
      <c r="M91" s="207"/>
      <c r="N91" s="207"/>
      <c r="O91" s="207"/>
      <c r="P91" s="207"/>
      <c r="Q91" s="207"/>
      <c r="R91" s="207"/>
      <c r="S91" s="207"/>
      <c r="T91" s="207"/>
      <c r="U91" s="209"/>
      <c r="V91" s="205"/>
      <c r="AA91" s="207"/>
      <c r="AB91" s="207"/>
    </row>
    <row r="92" spans="2:28" ht="12.75" x14ac:dyDescent="0.2">
      <c r="B92" s="211"/>
      <c r="C92" s="213"/>
      <c r="D92" s="49" t="s">
        <v>243</v>
      </c>
      <c r="E92" s="50">
        <v>10871.839999999998</v>
      </c>
      <c r="F92" s="215"/>
      <c r="G92" s="215"/>
      <c r="H92" s="207"/>
      <c r="I92" s="207"/>
      <c r="J92" s="207"/>
      <c r="K92" s="207"/>
      <c r="L92" s="207"/>
      <c r="M92" s="207"/>
      <c r="N92" s="207"/>
      <c r="O92" s="207"/>
      <c r="P92" s="207"/>
      <c r="Q92" s="207"/>
      <c r="R92" s="207"/>
      <c r="S92" s="207"/>
      <c r="T92" s="207"/>
      <c r="U92" s="209"/>
      <c r="V92" s="205"/>
      <c r="AA92" s="207"/>
      <c r="AB92" s="207"/>
    </row>
    <row r="93" spans="2:28" ht="12.75" x14ac:dyDescent="0.2">
      <c r="B93" s="211"/>
      <c r="C93" s="213"/>
      <c r="D93" s="49" t="s">
        <v>244</v>
      </c>
      <c r="E93" s="50">
        <v>0</v>
      </c>
      <c r="F93" s="215"/>
      <c r="G93" s="215"/>
      <c r="H93" s="207"/>
      <c r="I93" s="207"/>
      <c r="J93" s="207"/>
      <c r="K93" s="207"/>
      <c r="L93" s="207"/>
      <c r="M93" s="207"/>
      <c r="N93" s="207"/>
      <c r="O93" s="207"/>
      <c r="P93" s="207"/>
      <c r="Q93" s="207"/>
      <c r="R93" s="207"/>
      <c r="S93" s="207"/>
      <c r="T93" s="207"/>
      <c r="U93" s="209"/>
      <c r="V93" s="205"/>
      <c r="AA93" s="207"/>
      <c r="AB93" s="207"/>
    </row>
    <row r="94" spans="2:28" ht="12.75" x14ac:dyDescent="0.2">
      <c r="B94" s="211"/>
      <c r="C94" s="213"/>
      <c r="D94" s="49" t="s">
        <v>245</v>
      </c>
      <c r="E94" s="50">
        <v>0</v>
      </c>
      <c r="F94" s="215"/>
      <c r="G94" s="215"/>
      <c r="H94" s="207"/>
      <c r="I94" s="207"/>
      <c r="J94" s="207"/>
      <c r="K94" s="207"/>
      <c r="L94" s="207"/>
      <c r="M94" s="207"/>
      <c r="N94" s="207"/>
      <c r="O94" s="207"/>
      <c r="P94" s="207"/>
      <c r="Q94" s="207"/>
      <c r="R94" s="207"/>
      <c r="S94" s="207"/>
      <c r="T94" s="207"/>
      <c r="U94" s="209"/>
      <c r="V94" s="205"/>
      <c r="AA94" s="207"/>
      <c r="AB94" s="207"/>
    </row>
    <row r="95" spans="2:28" ht="12.75" x14ac:dyDescent="0.2">
      <c r="B95" s="211"/>
      <c r="C95" s="213"/>
      <c r="D95" s="49" t="s">
        <v>246</v>
      </c>
      <c r="E95" s="50">
        <v>0</v>
      </c>
      <c r="F95" s="215"/>
      <c r="G95" s="215"/>
      <c r="H95" s="207"/>
      <c r="I95" s="207"/>
      <c r="J95" s="207"/>
      <c r="K95" s="207"/>
      <c r="L95" s="207"/>
      <c r="M95" s="207"/>
      <c r="N95" s="207"/>
      <c r="O95" s="207"/>
      <c r="P95" s="207"/>
      <c r="Q95" s="207"/>
      <c r="R95" s="207"/>
      <c r="S95" s="207"/>
      <c r="T95" s="207"/>
      <c r="U95" s="209"/>
      <c r="V95" s="205"/>
      <c r="AA95" s="207"/>
      <c r="AB95" s="207"/>
    </row>
    <row r="96" spans="2:28" ht="12.75" x14ac:dyDescent="0.2">
      <c r="B96" s="211"/>
      <c r="C96" s="213"/>
      <c r="D96" s="49" t="s">
        <v>247</v>
      </c>
      <c r="E96" s="50">
        <v>407.92</v>
      </c>
      <c r="F96" s="215"/>
      <c r="G96" s="215"/>
      <c r="H96" s="207"/>
      <c r="I96" s="207"/>
      <c r="J96" s="207"/>
      <c r="K96" s="207"/>
      <c r="L96" s="207"/>
      <c r="M96" s="207"/>
      <c r="N96" s="207"/>
      <c r="O96" s="207"/>
      <c r="P96" s="207"/>
      <c r="Q96" s="207"/>
      <c r="R96" s="207"/>
      <c r="S96" s="207"/>
      <c r="T96" s="207"/>
      <c r="U96" s="209"/>
      <c r="V96" s="205"/>
      <c r="AA96" s="207"/>
      <c r="AB96" s="207"/>
    </row>
    <row r="97" spans="2:28" ht="12.75" x14ac:dyDescent="0.2">
      <c r="B97" s="21"/>
      <c r="C97" s="22" t="s">
        <v>39</v>
      </c>
      <c r="D97" s="5" t="s">
        <v>36</v>
      </c>
      <c r="E97" s="59">
        <f t="shared" ref="E97:T97" si="4">+SUM(E8:E96)</f>
        <v>1003264.9199999999</v>
      </c>
      <c r="F97" s="59">
        <f t="shared" si="4"/>
        <v>-120424.35</v>
      </c>
      <c r="G97" s="59">
        <f t="shared" si="4"/>
        <v>120424.35</v>
      </c>
      <c r="H97" s="59">
        <f t="shared" si="4"/>
        <v>0</v>
      </c>
      <c r="I97" s="59">
        <f t="shared" si="4"/>
        <v>0</v>
      </c>
      <c r="J97" s="59">
        <f t="shared" si="4"/>
        <v>4.5474735088646412E-13</v>
      </c>
      <c r="K97" s="59">
        <f t="shared" si="4"/>
        <v>0</v>
      </c>
      <c r="L97" s="59">
        <f t="shared" si="4"/>
        <v>0</v>
      </c>
      <c r="M97" s="59">
        <f t="shared" si="4"/>
        <v>0</v>
      </c>
      <c r="N97" s="59">
        <f t="shared" si="4"/>
        <v>0</v>
      </c>
      <c r="O97" s="59">
        <f t="shared" si="4"/>
        <v>0</v>
      </c>
      <c r="P97" s="59">
        <f t="shared" si="4"/>
        <v>0</v>
      </c>
      <c r="Q97" s="59">
        <f t="shared" si="4"/>
        <v>0</v>
      </c>
      <c r="R97" s="59">
        <f t="shared" si="4"/>
        <v>0</v>
      </c>
      <c r="S97" s="59">
        <f t="shared" si="4"/>
        <v>0</v>
      </c>
      <c r="T97" s="59">
        <f t="shared" si="4"/>
        <v>0</v>
      </c>
      <c r="U97" s="59">
        <f>SUM(U8:U96)</f>
        <v>1003264.9199999999</v>
      </c>
      <c r="V97" s="5" t="s">
        <v>36</v>
      </c>
      <c r="AA97" s="59">
        <f>+SUM(AA8:AA72)</f>
        <v>1003264.9200000025</v>
      </c>
      <c r="AB97" s="59">
        <f>+SUM(AB8:AB72)</f>
        <v>-2.4883775040507317E-9</v>
      </c>
    </row>
    <row r="98" spans="2:28" s="33" customFormat="1" ht="11.25" x14ac:dyDescent="0.2"/>
    <row r="99" spans="2:28" s="33" customFormat="1" ht="12.75" x14ac:dyDescent="0.2">
      <c r="D99" s="77" t="s">
        <v>248</v>
      </c>
      <c r="E99" s="78">
        <v>1003265.08</v>
      </c>
      <c r="U99" s="12">
        <v>951161.04733976652</v>
      </c>
      <c r="V99" s="26" t="s">
        <v>42</v>
      </c>
    </row>
    <row r="100" spans="2:28" s="33" customFormat="1" ht="13.5" x14ac:dyDescent="0.2">
      <c r="D100" s="27" t="s">
        <v>43</v>
      </c>
      <c r="E100" s="79">
        <f>E97-E99</f>
        <v>-0.16000000003259629</v>
      </c>
      <c r="U100" s="12">
        <v>52103.872660236026</v>
      </c>
      <c r="V100" s="26" t="s">
        <v>249</v>
      </c>
    </row>
    <row r="101" spans="2:28" s="33" customFormat="1" ht="12.75" x14ac:dyDescent="0.2">
      <c r="D101" s="27"/>
      <c r="E101" s="80"/>
      <c r="U101" s="28">
        <f>+U97-SUM(U99:U100)</f>
        <v>-2.5611370801925659E-9</v>
      </c>
      <c r="V101" s="81" t="s">
        <v>43</v>
      </c>
    </row>
    <row r="102" spans="2:28" s="33" customFormat="1" ht="11.25" x14ac:dyDescent="0.2"/>
    <row r="103" spans="2:28" s="33" customFormat="1" ht="12.75" x14ac:dyDescent="0.2">
      <c r="B103" s="82" t="s">
        <v>44</v>
      </c>
      <c r="C103" s="35" t="s">
        <v>45</v>
      </c>
      <c r="D103" s="83"/>
      <c r="E103" s="84"/>
      <c r="F103" s="84"/>
      <c r="G103" s="84"/>
      <c r="H103" s="84"/>
      <c r="I103" s="84"/>
      <c r="J103" s="84"/>
      <c r="K103" s="84"/>
      <c r="L103" s="84"/>
      <c r="M103" s="84"/>
      <c r="N103" s="84"/>
      <c r="O103" s="84"/>
      <c r="P103" s="84"/>
      <c r="Q103" s="84"/>
      <c r="R103" s="84"/>
      <c r="S103" s="84"/>
      <c r="T103" s="84"/>
      <c r="U103" s="84"/>
      <c r="V103" s="85"/>
    </row>
    <row r="104" spans="2:28" s="33" customFormat="1" ht="12.75" x14ac:dyDescent="0.2">
      <c r="B104" s="39" t="s">
        <v>26</v>
      </c>
      <c r="C104" s="1" t="s">
        <v>250</v>
      </c>
      <c r="D104" s="1"/>
      <c r="V104" s="41"/>
    </row>
    <row r="105" spans="2:28" s="33" customFormat="1" ht="12.75" x14ac:dyDescent="0.2">
      <c r="B105" s="39" t="s">
        <v>27</v>
      </c>
      <c r="C105" s="1" t="s">
        <v>251</v>
      </c>
      <c r="D105" s="1"/>
      <c r="V105" s="41"/>
    </row>
    <row r="106" spans="2:28" s="33" customFormat="1" ht="12.75" x14ac:dyDescent="0.2">
      <c r="B106" s="39" t="s">
        <v>28</v>
      </c>
      <c r="C106" s="1" t="s">
        <v>252</v>
      </c>
      <c r="D106" s="1"/>
      <c r="V106" s="41"/>
    </row>
    <row r="107" spans="2:28" s="33" customFormat="1" ht="12.75" x14ac:dyDescent="0.2">
      <c r="B107" s="39"/>
      <c r="C107" s="1" t="s">
        <v>253</v>
      </c>
      <c r="D107" s="1"/>
      <c r="V107" s="41"/>
    </row>
    <row r="108" spans="2:28" s="33" customFormat="1" ht="12.75" x14ac:dyDescent="0.2">
      <c r="B108" s="39" t="s">
        <v>29</v>
      </c>
      <c r="C108" s="1" t="s">
        <v>254</v>
      </c>
      <c r="D108" s="1"/>
      <c r="V108" s="41"/>
    </row>
    <row r="109" spans="2:28" s="33" customFormat="1" ht="12.75" x14ac:dyDescent="0.2">
      <c r="B109" s="39" t="s">
        <v>30</v>
      </c>
      <c r="C109" s="1" t="s">
        <v>255</v>
      </c>
      <c r="D109" s="1"/>
      <c r="V109" s="41"/>
    </row>
    <row r="110" spans="2:28" s="33" customFormat="1" ht="12.75" x14ac:dyDescent="0.2">
      <c r="B110" s="39"/>
      <c r="C110" s="86" t="s">
        <v>256</v>
      </c>
      <c r="D110" s="1"/>
      <c r="V110" s="41"/>
    </row>
    <row r="111" spans="2:28" s="33" customFormat="1" ht="12.75" x14ac:dyDescent="0.2">
      <c r="B111" s="39"/>
      <c r="C111" s="86" t="s">
        <v>257</v>
      </c>
      <c r="D111" s="1"/>
      <c r="V111" s="41"/>
    </row>
    <row r="112" spans="2:28" s="33" customFormat="1" ht="12.75" x14ac:dyDescent="0.2">
      <c r="B112" s="39"/>
      <c r="C112" s="1" t="s">
        <v>258</v>
      </c>
      <c r="D112" s="1"/>
      <c r="V112" s="41"/>
    </row>
    <row r="113" spans="2:22" s="33" customFormat="1" ht="12.75" x14ac:dyDescent="0.2">
      <c r="B113" s="39"/>
      <c r="C113" s="1" t="s">
        <v>259</v>
      </c>
      <c r="D113" s="1"/>
      <c r="V113" s="41"/>
    </row>
    <row r="114" spans="2:22" s="33" customFormat="1" ht="12.75" x14ac:dyDescent="0.2">
      <c r="B114" s="39"/>
      <c r="C114" s="1" t="s">
        <v>260</v>
      </c>
      <c r="D114" s="1"/>
      <c r="V114" s="41"/>
    </row>
    <row r="115" spans="2:22" s="33" customFormat="1" ht="12.75" x14ac:dyDescent="0.2">
      <c r="B115" s="39" t="s">
        <v>31</v>
      </c>
      <c r="C115" s="1" t="s">
        <v>261</v>
      </c>
      <c r="D115" s="1"/>
      <c r="V115" s="41"/>
    </row>
    <row r="116" spans="2:22" s="33" customFormat="1" ht="12.75" x14ac:dyDescent="0.2">
      <c r="B116" s="39" t="s">
        <v>32</v>
      </c>
      <c r="C116" s="1" t="s">
        <v>262</v>
      </c>
      <c r="D116" s="1"/>
      <c r="V116" s="41"/>
    </row>
    <row r="117" spans="2:22" s="33" customFormat="1" ht="12.75" x14ac:dyDescent="0.2">
      <c r="B117" s="39" t="s">
        <v>33</v>
      </c>
      <c r="C117" s="1" t="s">
        <v>263</v>
      </c>
      <c r="D117" s="1"/>
      <c r="V117" s="41"/>
    </row>
    <row r="118" spans="2:22" s="33" customFormat="1" ht="12.75" x14ac:dyDescent="0.2">
      <c r="B118" s="43" t="s">
        <v>35</v>
      </c>
      <c r="C118" s="44" t="s">
        <v>264</v>
      </c>
      <c r="D118" s="44"/>
      <c r="E118" s="87"/>
      <c r="F118" s="87"/>
      <c r="G118" s="87"/>
      <c r="H118" s="87"/>
      <c r="I118" s="87"/>
      <c r="J118" s="87"/>
      <c r="K118" s="87"/>
      <c r="L118" s="87"/>
      <c r="M118" s="87"/>
      <c r="N118" s="87"/>
      <c r="O118" s="87"/>
      <c r="P118" s="87"/>
      <c r="Q118" s="87"/>
      <c r="R118" s="87"/>
      <c r="S118" s="87"/>
      <c r="T118" s="87"/>
      <c r="U118" s="87"/>
      <c r="V118" s="88"/>
    </row>
  </sheetData>
  <mergeCells count="99">
    <mergeCell ref="F7:S7"/>
    <mergeCell ref="V8:V71"/>
    <mergeCell ref="B34:B35"/>
    <mergeCell ref="C34:C35"/>
    <mergeCell ref="F34:F35"/>
    <mergeCell ref="G34:G35"/>
    <mergeCell ref="H34:H35"/>
    <mergeCell ref="I34:I35"/>
    <mergeCell ref="J34:J35"/>
    <mergeCell ref="K34:K35"/>
    <mergeCell ref="AB34:AB35"/>
    <mergeCell ref="L34:L35"/>
    <mergeCell ref="M34:M35"/>
    <mergeCell ref="N34:N35"/>
    <mergeCell ref="O34:O35"/>
    <mergeCell ref="P34:P35"/>
    <mergeCell ref="Q34:Q35"/>
    <mergeCell ref="R34:R35"/>
    <mergeCell ref="S34:S35"/>
    <mergeCell ref="T34:T35"/>
    <mergeCell ref="U34:U35"/>
    <mergeCell ref="AA34:AA35"/>
    <mergeCell ref="O41:O42"/>
    <mergeCell ref="B41:B42"/>
    <mergeCell ref="C41:C42"/>
    <mergeCell ref="F41:F42"/>
    <mergeCell ref="G41:G42"/>
    <mergeCell ref="H41:H42"/>
    <mergeCell ref="I41:I42"/>
    <mergeCell ref="J41:J42"/>
    <mergeCell ref="K41:K42"/>
    <mergeCell ref="L41:L42"/>
    <mergeCell ref="M41:M42"/>
    <mergeCell ref="N41:N42"/>
    <mergeCell ref="AA41:AA42"/>
    <mergeCell ref="AB41:AB42"/>
    <mergeCell ref="B61:B62"/>
    <mergeCell ref="C61:C62"/>
    <mergeCell ref="H61:H62"/>
    <mergeCell ref="I61:I62"/>
    <mergeCell ref="J61:J62"/>
    <mergeCell ref="K61:K62"/>
    <mergeCell ref="L61:L62"/>
    <mergeCell ref="M61:M62"/>
    <mergeCell ref="P41:P42"/>
    <mergeCell ref="Q41:Q42"/>
    <mergeCell ref="R41:R42"/>
    <mergeCell ref="S41:S42"/>
    <mergeCell ref="T41:T42"/>
    <mergeCell ref="U41:U42"/>
    <mergeCell ref="T61:T62"/>
    <mergeCell ref="U61:U62"/>
    <mergeCell ref="B67:B68"/>
    <mergeCell ref="C67:C68"/>
    <mergeCell ref="F67:F68"/>
    <mergeCell ref="G67:G68"/>
    <mergeCell ref="H67:H68"/>
    <mergeCell ref="I67:I68"/>
    <mergeCell ref="J67:J68"/>
    <mergeCell ref="K67:K68"/>
    <mergeCell ref="N61:N62"/>
    <mergeCell ref="O61:O62"/>
    <mergeCell ref="P61:P62"/>
    <mergeCell ref="Q61:Q62"/>
    <mergeCell ref="R61:R62"/>
    <mergeCell ref="S61:S62"/>
    <mergeCell ref="AB67:AB68"/>
    <mergeCell ref="L67:L68"/>
    <mergeCell ref="M67:M68"/>
    <mergeCell ref="N67:N68"/>
    <mergeCell ref="O67:O68"/>
    <mergeCell ref="P67:P68"/>
    <mergeCell ref="Q67:Q68"/>
    <mergeCell ref="R67:R68"/>
    <mergeCell ref="S67:S68"/>
    <mergeCell ref="T67:T68"/>
    <mergeCell ref="U67:U68"/>
    <mergeCell ref="AA67:AA68"/>
    <mergeCell ref="O72:O96"/>
    <mergeCell ref="B72:B96"/>
    <mergeCell ref="C72:C96"/>
    <mergeCell ref="F72:F96"/>
    <mergeCell ref="G72:G96"/>
    <mergeCell ref="H72:H96"/>
    <mergeCell ref="I72:I96"/>
    <mergeCell ref="J72:J96"/>
    <mergeCell ref="K72:K96"/>
    <mergeCell ref="L72:L96"/>
    <mergeCell ref="M72:M96"/>
    <mergeCell ref="N72:N96"/>
    <mergeCell ref="V72:V96"/>
    <mergeCell ref="AA72:AA96"/>
    <mergeCell ref="AB72:AB96"/>
    <mergeCell ref="P72:P96"/>
    <mergeCell ref="Q72:Q96"/>
    <mergeCell ref="R72:R96"/>
    <mergeCell ref="S72:S96"/>
    <mergeCell ref="T72:T96"/>
    <mergeCell ref="U72:U9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9"/>
  <sheetViews>
    <sheetView workbookViewId="0">
      <selection sqref="A1:XFD1048576"/>
    </sheetView>
  </sheetViews>
  <sheetFormatPr defaultColWidth="9.140625" defaultRowHeight="12.75" outlineLevelCol="1" x14ac:dyDescent="0.2"/>
  <cols>
    <col min="1" max="1" width="4.28515625" style="1" customWidth="1"/>
    <col min="2" max="2" width="9" style="1" customWidth="1"/>
    <col min="3" max="3" width="71.28515625" style="90" customWidth="1"/>
    <col min="4" max="4" width="39.5703125" style="47" customWidth="1"/>
    <col min="5" max="5" width="19.42578125" style="1" customWidth="1"/>
    <col min="6" max="6" width="59.7109375" style="1" customWidth="1"/>
    <col min="7" max="7" width="20.7109375" style="1" customWidth="1"/>
    <col min="8" max="8" width="4.42578125" style="1" customWidth="1"/>
    <col min="9" max="12" width="56.140625" style="47" hidden="1" customWidth="1" outlineLevel="1"/>
    <col min="13" max="13" width="11.7109375" style="1" customWidth="1" collapsed="1"/>
    <col min="14" max="14" width="11.7109375" style="1" customWidth="1"/>
    <col min="15" max="16384" width="9.140625" style="1"/>
  </cols>
  <sheetData>
    <row r="1" spans="2:14" x14ac:dyDescent="0.2">
      <c r="B1" s="201" t="s">
        <v>265</v>
      </c>
      <c r="C1" s="201"/>
      <c r="D1" s="201"/>
      <c r="E1" s="201"/>
      <c r="F1" s="201"/>
      <c r="G1" s="201"/>
    </row>
    <row r="2" spans="2:14" x14ac:dyDescent="0.2">
      <c r="B2" s="3" t="s">
        <v>1</v>
      </c>
    </row>
    <row r="3" spans="2:14" x14ac:dyDescent="0.2">
      <c r="B3" s="91" t="s">
        <v>266</v>
      </c>
    </row>
    <row r="5" spans="2:14" ht="25.5" x14ac:dyDescent="0.2">
      <c r="B5" s="5" t="s">
        <v>3</v>
      </c>
      <c r="C5" s="4" t="s">
        <v>267</v>
      </c>
      <c r="D5" s="4" t="s">
        <v>268</v>
      </c>
      <c r="E5" s="4" t="s">
        <v>269</v>
      </c>
      <c r="F5" s="4" t="s">
        <v>270</v>
      </c>
      <c r="G5" s="5" t="s">
        <v>24</v>
      </c>
      <c r="I5" s="232" t="s">
        <v>271</v>
      </c>
      <c r="J5" s="233"/>
      <c r="K5" s="233"/>
      <c r="L5" s="234"/>
      <c r="M5" s="4" t="s">
        <v>272</v>
      </c>
      <c r="N5" s="5" t="s">
        <v>96</v>
      </c>
    </row>
    <row r="6" spans="2:14" x14ac:dyDescent="0.2">
      <c r="B6" s="92" t="s">
        <v>26</v>
      </c>
      <c r="C6" s="5" t="s">
        <v>27</v>
      </c>
      <c r="D6" s="4" t="s">
        <v>28</v>
      </c>
      <c r="E6" s="5" t="s">
        <v>29</v>
      </c>
      <c r="F6" s="5" t="s">
        <v>30</v>
      </c>
      <c r="G6" s="5" t="s">
        <v>31</v>
      </c>
      <c r="I6" s="75"/>
      <c r="J6" s="75"/>
      <c r="K6" s="75"/>
      <c r="L6" s="75"/>
      <c r="M6" s="5" t="s">
        <v>32</v>
      </c>
      <c r="N6" s="5" t="s">
        <v>33</v>
      </c>
    </row>
    <row r="7" spans="2:14" x14ac:dyDescent="0.2">
      <c r="B7" s="230">
        <v>1</v>
      </c>
      <c r="C7" s="226" t="s">
        <v>273</v>
      </c>
      <c r="D7" s="93" t="s">
        <v>223</v>
      </c>
      <c r="E7" s="228">
        <v>2955.4700000000003</v>
      </c>
      <c r="F7" s="226" t="s">
        <v>416</v>
      </c>
      <c r="G7" s="203" t="s">
        <v>274</v>
      </c>
      <c r="I7" s="226" t="s">
        <v>223</v>
      </c>
      <c r="J7" s="226" t="s">
        <v>224</v>
      </c>
      <c r="K7" s="226"/>
      <c r="L7" s="226"/>
      <c r="M7" s="228">
        <v>2955.4700000000007</v>
      </c>
      <c r="N7" s="228">
        <f>E7-M7</f>
        <v>0</v>
      </c>
    </row>
    <row r="8" spans="2:14" x14ac:dyDescent="0.2">
      <c r="B8" s="231"/>
      <c r="C8" s="227"/>
      <c r="D8" s="93" t="s">
        <v>224</v>
      </c>
      <c r="E8" s="229"/>
      <c r="F8" s="227"/>
      <c r="G8" s="204"/>
      <c r="I8" s="227"/>
      <c r="J8" s="227"/>
      <c r="K8" s="227"/>
      <c r="L8" s="227"/>
      <c r="M8" s="229"/>
      <c r="N8" s="229"/>
    </row>
    <row r="9" spans="2:14" ht="63.75" x14ac:dyDescent="0.2">
      <c r="B9" s="94">
        <v>2</v>
      </c>
      <c r="C9" s="95" t="s">
        <v>275</v>
      </c>
      <c r="D9" s="93" t="s">
        <v>225</v>
      </c>
      <c r="E9" s="96">
        <v>0</v>
      </c>
      <c r="F9" s="95" t="s">
        <v>417</v>
      </c>
      <c r="G9" s="204"/>
      <c r="I9" s="95" t="s">
        <v>225</v>
      </c>
      <c r="J9" s="95"/>
      <c r="K9" s="95"/>
      <c r="L9" s="95"/>
      <c r="M9" s="96">
        <v>0</v>
      </c>
      <c r="N9" s="96">
        <f t="shared" ref="N9:N26" si="0">E9-M9</f>
        <v>0</v>
      </c>
    </row>
    <row r="10" spans="2:14" x14ac:dyDescent="0.2">
      <c r="B10" s="97">
        <v>3</v>
      </c>
      <c r="C10" s="93" t="s">
        <v>276</v>
      </c>
      <c r="D10" s="93" t="s">
        <v>226</v>
      </c>
      <c r="E10" s="98">
        <v>0</v>
      </c>
      <c r="F10" s="99" t="s">
        <v>418</v>
      </c>
      <c r="G10" s="204"/>
      <c r="I10" s="99" t="s">
        <v>226</v>
      </c>
      <c r="J10" s="99"/>
      <c r="K10" s="99"/>
      <c r="L10" s="99"/>
      <c r="M10" s="12">
        <v>0</v>
      </c>
      <c r="N10" s="12">
        <f t="shared" si="0"/>
        <v>0</v>
      </c>
    </row>
    <row r="11" spans="2:14" ht="38.25" x14ac:dyDescent="0.2">
      <c r="B11" s="94">
        <v>4</v>
      </c>
      <c r="C11" s="95" t="s">
        <v>277</v>
      </c>
      <c r="D11" s="93" t="s">
        <v>227</v>
      </c>
      <c r="E11" s="96">
        <v>1159.6400000000001</v>
      </c>
      <c r="F11" s="95" t="s">
        <v>419</v>
      </c>
      <c r="G11" s="204"/>
      <c r="I11" s="95" t="s">
        <v>227</v>
      </c>
      <c r="J11" s="95"/>
      <c r="K11" s="95"/>
      <c r="L11" s="95"/>
      <c r="M11" s="96">
        <v>1159.6400000000003</v>
      </c>
      <c r="N11" s="96">
        <f t="shared" si="0"/>
        <v>0</v>
      </c>
    </row>
    <row r="12" spans="2:14" x14ac:dyDescent="0.2">
      <c r="B12" s="230">
        <v>5</v>
      </c>
      <c r="C12" s="226" t="s">
        <v>278</v>
      </c>
      <c r="D12" s="93" t="s">
        <v>243</v>
      </c>
      <c r="E12" s="228">
        <v>10871.839999999998</v>
      </c>
      <c r="F12" s="226" t="s">
        <v>420</v>
      </c>
      <c r="G12" s="204"/>
      <c r="I12" s="226" t="s">
        <v>243</v>
      </c>
      <c r="J12" s="226" t="s">
        <v>244</v>
      </c>
      <c r="K12" s="226" t="s">
        <v>245</v>
      </c>
      <c r="L12" s="226" t="s">
        <v>246</v>
      </c>
      <c r="M12" s="228">
        <v>10871.839999999998</v>
      </c>
      <c r="N12" s="228">
        <f t="shared" si="0"/>
        <v>0</v>
      </c>
    </row>
    <row r="13" spans="2:14" x14ac:dyDescent="0.2">
      <c r="B13" s="231"/>
      <c r="C13" s="227"/>
      <c r="D13" s="93" t="s">
        <v>244</v>
      </c>
      <c r="E13" s="229"/>
      <c r="F13" s="227"/>
      <c r="G13" s="204"/>
      <c r="I13" s="227"/>
      <c r="J13" s="227"/>
      <c r="K13" s="227"/>
      <c r="L13" s="227"/>
      <c r="M13" s="229"/>
      <c r="N13" s="229"/>
    </row>
    <row r="14" spans="2:14" x14ac:dyDescent="0.2">
      <c r="B14" s="231"/>
      <c r="C14" s="227"/>
      <c r="D14" s="93" t="s">
        <v>245</v>
      </c>
      <c r="E14" s="229"/>
      <c r="F14" s="227"/>
      <c r="G14" s="204"/>
      <c r="I14" s="227"/>
      <c r="J14" s="227"/>
      <c r="K14" s="227"/>
      <c r="L14" s="227"/>
      <c r="M14" s="229"/>
      <c r="N14" s="229"/>
    </row>
    <row r="15" spans="2:14" x14ac:dyDescent="0.2">
      <c r="B15" s="231"/>
      <c r="C15" s="227"/>
      <c r="D15" s="93" t="s">
        <v>246</v>
      </c>
      <c r="E15" s="229"/>
      <c r="F15" s="227"/>
      <c r="G15" s="204"/>
      <c r="I15" s="227"/>
      <c r="J15" s="227"/>
      <c r="K15" s="227"/>
      <c r="L15" s="227"/>
      <c r="M15" s="229"/>
      <c r="N15" s="229"/>
    </row>
    <row r="16" spans="2:14" ht="25.5" x14ac:dyDescent="0.2">
      <c r="B16" s="97">
        <v>6</v>
      </c>
      <c r="C16" s="93" t="s">
        <v>279</v>
      </c>
      <c r="D16" s="93" t="s">
        <v>230</v>
      </c>
      <c r="E16" s="98">
        <v>0</v>
      </c>
      <c r="F16" s="99" t="s">
        <v>421</v>
      </c>
      <c r="G16" s="204"/>
      <c r="I16" s="99" t="s">
        <v>230</v>
      </c>
      <c r="J16" s="99"/>
      <c r="K16" s="99"/>
      <c r="L16" s="99"/>
      <c r="M16" s="12">
        <v>0</v>
      </c>
      <c r="N16" s="12">
        <f t="shared" si="0"/>
        <v>0</v>
      </c>
    </row>
    <row r="17" spans="2:14" ht="38.25" x14ac:dyDescent="0.2">
      <c r="B17" s="97">
        <v>7</v>
      </c>
      <c r="C17" s="93" t="s">
        <v>280</v>
      </c>
      <c r="D17" s="93" t="s">
        <v>229</v>
      </c>
      <c r="E17" s="98">
        <v>0</v>
      </c>
      <c r="F17" s="99" t="s">
        <v>422</v>
      </c>
      <c r="G17" s="204"/>
      <c r="I17" s="99" t="s">
        <v>229</v>
      </c>
      <c r="J17" s="99" t="s">
        <v>228</v>
      </c>
      <c r="K17" s="99"/>
      <c r="L17" s="99"/>
      <c r="M17" s="12">
        <v>0</v>
      </c>
      <c r="N17" s="12">
        <f t="shared" si="0"/>
        <v>0</v>
      </c>
    </row>
    <row r="18" spans="2:14" ht="102" x14ac:dyDescent="0.2">
      <c r="B18" s="97">
        <v>8</v>
      </c>
      <c r="C18" s="93" t="s">
        <v>281</v>
      </c>
      <c r="D18" s="93" t="s">
        <v>234</v>
      </c>
      <c r="E18" s="98">
        <v>931.79</v>
      </c>
      <c r="F18" s="99" t="s">
        <v>423</v>
      </c>
      <c r="G18" s="204"/>
      <c r="I18" s="99" t="s">
        <v>234</v>
      </c>
      <c r="J18" s="99"/>
      <c r="K18" s="99"/>
      <c r="L18" s="99"/>
      <c r="M18" s="12">
        <v>931.79</v>
      </c>
      <c r="N18" s="12">
        <f t="shared" si="0"/>
        <v>0</v>
      </c>
    </row>
    <row r="19" spans="2:14" x14ac:dyDescent="0.2">
      <c r="B19" s="97">
        <v>9</v>
      </c>
      <c r="C19" s="93" t="s">
        <v>282</v>
      </c>
      <c r="D19" s="93" t="s">
        <v>235</v>
      </c>
      <c r="E19" s="98">
        <v>0</v>
      </c>
      <c r="F19" s="99" t="s">
        <v>424</v>
      </c>
      <c r="G19" s="204"/>
      <c r="I19" s="99" t="s">
        <v>235</v>
      </c>
      <c r="J19" s="99"/>
      <c r="K19" s="99"/>
      <c r="L19" s="99"/>
      <c r="M19" s="12">
        <v>0</v>
      </c>
      <c r="N19" s="12">
        <f t="shared" si="0"/>
        <v>0</v>
      </c>
    </row>
    <row r="20" spans="2:14" ht="89.25" x14ac:dyDescent="0.2">
      <c r="B20" s="94">
        <v>10</v>
      </c>
      <c r="C20" s="95" t="s">
        <v>283</v>
      </c>
      <c r="D20" s="93" t="s">
        <v>231</v>
      </c>
      <c r="E20" s="96">
        <v>624.96</v>
      </c>
      <c r="F20" s="95" t="s">
        <v>425</v>
      </c>
      <c r="G20" s="204"/>
      <c r="I20" s="95" t="s">
        <v>231</v>
      </c>
      <c r="J20" s="95"/>
      <c r="K20" s="95"/>
      <c r="L20" s="95"/>
      <c r="M20" s="98">
        <v>624.96</v>
      </c>
      <c r="N20" s="96">
        <f t="shared" si="0"/>
        <v>0</v>
      </c>
    </row>
    <row r="21" spans="2:14" ht="76.5" x14ac:dyDescent="0.2">
      <c r="B21" s="94">
        <v>11</v>
      </c>
      <c r="C21" s="95" t="s">
        <v>284</v>
      </c>
      <c r="D21" s="93" t="s">
        <v>232</v>
      </c>
      <c r="E21" s="96">
        <v>0</v>
      </c>
      <c r="F21" s="95" t="s">
        <v>426</v>
      </c>
      <c r="G21" s="204"/>
      <c r="I21" s="95" t="s">
        <v>232</v>
      </c>
      <c r="J21" s="95"/>
      <c r="K21" s="95"/>
      <c r="L21" s="95"/>
      <c r="M21" s="96">
        <v>0</v>
      </c>
      <c r="N21" s="96">
        <f>E21-M21</f>
        <v>0</v>
      </c>
    </row>
    <row r="22" spans="2:14" ht="25.5" x14ac:dyDescent="0.2">
      <c r="B22" s="230">
        <v>12</v>
      </c>
      <c r="C22" s="226" t="s">
        <v>285</v>
      </c>
      <c r="D22" s="93" t="s">
        <v>233</v>
      </c>
      <c r="E22" s="228">
        <v>12446.83</v>
      </c>
      <c r="F22" s="226" t="s">
        <v>427</v>
      </c>
      <c r="G22" s="204"/>
      <c r="I22" s="226" t="s">
        <v>233</v>
      </c>
      <c r="J22" s="226" t="s">
        <v>242</v>
      </c>
      <c r="K22" s="226"/>
      <c r="L22" s="226"/>
      <c r="M22" s="228">
        <v>12446.83</v>
      </c>
      <c r="N22" s="228">
        <f t="shared" si="0"/>
        <v>0</v>
      </c>
    </row>
    <row r="23" spans="2:14" x14ac:dyDescent="0.2">
      <c r="B23" s="231"/>
      <c r="C23" s="227"/>
      <c r="D23" s="93" t="s">
        <v>242</v>
      </c>
      <c r="E23" s="229"/>
      <c r="F23" s="227"/>
      <c r="G23" s="204"/>
      <c r="I23" s="227"/>
      <c r="J23" s="227"/>
      <c r="K23" s="227"/>
      <c r="L23" s="227"/>
      <c r="M23" s="229"/>
      <c r="N23" s="229"/>
    </row>
    <row r="24" spans="2:14" x14ac:dyDescent="0.2">
      <c r="B24" s="97">
        <v>13</v>
      </c>
      <c r="C24" s="75" t="s">
        <v>286</v>
      </c>
      <c r="D24" s="93" t="s">
        <v>222</v>
      </c>
      <c r="E24" s="98">
        <v>0</v>
      </c>
      <c r="F24" s="99" t="s">
        <v>428</v>
      </c>
      <c r="G24" s="204"/>
      <c r="I24" s="99"/>
      <c r="J24" s="99"/>
      <c r="K24" s="99"/>
      <c r="L24" s="99"/>
      <c r="M24" s="12">
        <v>0</v>
      </c>
      <c r="N24" s="12">
        <f t="shared" si="0"/>
        <v>0</v>
      </c>
    </row>
    <row r="25" spans="2:14" ht="25.5" x14ac:dyDescent="0.2">
      <c r="B25" s="97">
        <v>14</v>
      </c>
      <c r="C25" s="75" t="s">
        <v>287</v>
      </c>
      <c r="D25" s="93" t="s">
        <v>222</v>
      </c>
      <c r="E25" s="12">
        <v>22705.422660236029</v>
      </c>
      <c r="F25" s="99" t="s">
        <v>429</v>
      </c>
      <c r="G25" s="204"/>
      <c r="I25" s="99"/>
      <c r="J25" s="99"/>
      <c r="K25" s="99"/>
      <c r="L25" s="99"/>
      <c r="M25" s="12">
        <v>22705.422660236029</v>
      </c>
      <c r="N25" s="12">
        <f t="shared" si="0"/>
        <v>0</v>
      </c>
    </row>
    <row r="26" spans="2:14" ht="25.5" x14ac:dyDescent="0.2">
      <c r="B26" s="94">
        <v>15</v>
      </c>
      <c r="C26" s="62" t="s">
        <v>288</v>
      </c>
      <c r="D26" s="93" t="s">
        <v>247</v>
      </c>
      <c r="E26" s="96">
        <v>407.92</v>
      </c>
      <c r="F26" s="95" t="s">
        <v>429</v>
      </c>
      <c r="G26" s="204"/>
      <c r="I26" s="95" t="s">
        <v>247</v>
      </c>
      <c r="J26" s="95"/>
      <c r="K26" s="95"/>
      <c r="L26" s="95"/>
      <c r="M26" s="96">
        <v>407.92000000000189</v>
      </c>
      <c r="N26" s="96">
        <f t="shared" si="0"/>
        <v>-1.8758328224066645E-12</v>
      </c>
    </row>
    <row r="27" spans="2:14" x14ac:dyDescent="0.2">
      <c r="B27" s="100"/>
      <c r="C27" s="101" t="s">
        <v>39</v>
      </c>
      <c r="D27" s="102" t="s">
        <v>36</v>
      </c>
      <c r="E27" s="103">
        <f>+SUM(E7:E26)</f>
        <v>52103.872660236026</v>
      </c>
      <c r="F27" s="104"/>
      <c r="G27" s="105" t="s">
        <v>36</v>
      </c>
      <c r="M27" s="103">
        <f t="shared" ref="M27:N27" si="1">+SUM(M7:M26)</f>
        <v>52103.872660236026</v>
      </c>
      <c r="N27" s="103">
        <f t="shared" si="1"/>
        <v>-1.8758328224066645E-12</v>
      </c>
    </row>
    <row r="29" spans="2:14" x14ac:dyDescent="0.2">
      <c r="D29" s="106" t="s">
        <v>289</v>
      </c>
      <c r="E29" s="12">
        <v>29398.449999999997</v>
      </c>
    </row>
    <row r="30" spans="2:14" x14ac:dyDescent="0.2">
      <c r="D30" s="107" t="s">
        <v>290</v>
      </c>
      <c r="E30" s="12">
        <v>22705.422660236029</v>
      </c>
    </row>
    <row r="31" spans="2:14" x14ac:dyDescent="0.2">
      <c r="D31" s="108" t="s">
        <v>43</v>
      </c>
      <c r="E31" s="28">
        <f>E27-E30-E29</f>
        <v>0</v>
      </c>
    </row>
    <row r="32" spans="2:14" x14ac:dyDescent="0.2">
      <c r="D32" s="108"/>
      <c r="E32" s="109"/>
    </row>
    <row r="33" spans="1:12" s="38" customFormat="1" x14ac:dyDescent="0.2">
      <c r="A33" s="33"/>
      <c r="B33" s="82" t="s">
        <v>44</v>
      </c>
      <c r="C33" s="35" t="s">
        <v>45</v>
      </c>
      <c r="D33" s="110"/>
      <c r="E33" s="84"/>
      <c r="F33" s="84"/>
      <c r="G33" s="85"/>
      <c r="H33" s="33"/>
      <c r="I33" s="111"/>
      <c r="J33" s="112"/>
      <c r="K33" s="112"/>
      <c r="L33" s="112"/>
    </row>
    <row r="34" spans="1:12" s="38" customFormat="1" x14ac:dyDescent="0.2">
      <c r="A34" s="33"/>
      <c r="B34" s="39" t="s">
        <v>26</v>
      </c>
      <c r="C34" s="1" t="s">
        <v>46</v>
      </c>
      <c r="D34" s="111"/>
      <c r="E34" s="33"/>
      <c r="F34" s="33"/>
      <c r="G34" s="41"/>
      <c r="H34" s="33"/>
      <c r="I34" s="111"/>
      <c r="J34" s="112"/>
      <c r="K34" s="112"/>
      <c r="L34" s="112"/>
    </row>
    <row r="35" spans="1:12" s="38" customFormat="1" x14ac:dyDescent="0.2">
      <c r="A35" s="33"/>
      <c r="B35" s="39" t="s">
        <v>27</v>
      </c>
      <c r="C35" s="1" t="s">
        <v>291</v>
      </c>
      <c r="D35" s="111"/>
      <c r="E35" s="33"/>
      <c r="F35" s="33"/>
      <c r="G35" s="41"/>
      <c r="H35" s="33"/>
      <c r="I35" s="111"/>
      <c r="J35" s="112"/>
      <c r="K35" s="112"/>
      <c r="L35" s="112"/>
    </row>
    <row r="36" spans="1:12" s="38" customFormat="1" x14ac:dyDescent="0.2">
      <c r="A36" s="33"/>
      <c r="B36" s="39" t="s">
        <v>28</v>
      </c>
      <c r="C36" s="1" t="s">
        <v>292</v>
      </c>
      <c r="D36" s="111"/>
      <c r="E36" s="33"/>
      <c r="F36" s="33"/>
      <c r="G36" s="41"/>
      <c r="H36" s="33"/>
      <c r="I36" s="111"/>
      <c r="J36" s="112"/>
      <c r="K36" s="112"/>
      <c r="L36" s="112"/>
    </row>
    <row r="37" spans="1:12" s="38" customFormat="1" x14ac:dyDescent="0.2">
      <c r="A37" s="33"/>
      <c r="B37" s="39" t="s">
        <v>29</v>
      </c>
      <c r="C37" s="1" t="s">
        <v>293</v>
      </c>
      <c r="D37" s="111"/>
      <c r="E37" s="33"/>
      <c r="F37" s="33"/>
      <c r="G37" s="41"/>
      <c r="H37" s="33"/>
      <c r="I37" s="111"/>
      <c r="J37" s="112"/>
      <c r="K37" s="112"/>
      <c r="L37" s="112"/>
    </row>
    <row r="38" spans="1:12" s="38" customFormat="1" x14ac:dyDescent="0.2">
      <c r="A38" s="33"/>
      <c r="B38" s="39" t="s">
        <v>30</v>
      </c>
      <c r="C38" s="1" t="s">
        <v>294</v>
      </c>
      <c r="D38" s="111"/>
      <c r="E38" s="33"/>
      <c r="F38" s="33"/>
      <c r="G38" s="41"/>
      <c r="H38" s="33"/>
      <c r="I38" s="111"/>
      <c r="J38" s="112"/>
      <c r="K38" s="112"/>
      <c r="L38" s="112"/>
    </row>
    <row r="39" spans="1:12" s="38" customFormat="1" x14ac:dyDescent="0.2">
      <c r="A39" s="33"/>
      <c r="B39" s="43" t="s">
        <v>31</v>
      </c>
      <c r="C39" s="44" t="s">
        <v>295</v>
      </c>
      <c r="D39" s="113"/>
      <c r="E39" s="87"/>
      <c r="F39" s="87"/>
      <c r="G39" s="88"/>
      <c r="H39" s="33"/>
      <c r="I39" s="111"/>
      <c r="J39" s="112"/>
      <c r="K39" s="112"/>
      <c r="L39" s="112"/>
    </row>
  </sheetData>
  <mergeCells count="33">
    <mergeCell ref="B1:G1"/>
    <mergeCell ref="I5:L5"/>
    <mergeCell ref="B7:B8"/>
    <mergeCell ref="C7:C8"/>
    <mergeCell ref="E7:E8"/>
    <mergeCell ref="F7:F8"/>
    <mergeCell ref="G7:G26"/>
    <mergeCell ref="I7:I8"/>
    <mergeCell ref="J7:J8"/>
    <mergeCell ref="K7:K8"/>
    <mergeCell ref="B12:B15"/>
    <mergeCell ref="C12:C15"/>
    <mergeCell ref="E12:E15"/>
    <mergeCell ref="F12:F15"/>
    <mergeCell ref="I12:I15"/>
    <mergeCell ref="J22:J23"/>
    <mergeCell ref="K22:K23"/>
    <mergeCell ref="L7:L8"/>
    <mergeCell ref="M7:M8"/>
    <mergeCell ref="N7:N8"/>
    <mergeCell ref="J12:J15"/>
    <mergeCell ref="K12:K15"/>
    <mergeCell ref="B22:B23"/>
    <mergeCell ref="C22:C23"/>
    <mergeCell ref="E22:E23"/>
    <mergeCell ref="F22:F23"/>
    <mergeCell ref="I22:I23"/>
    <mergeCell ref="L22:L23"/>
    <mergeCell ref="M22:M23"/>
    <mergeCell ref="N22:N23"/>
    <mergeCell ref="L12:L15"/>
    <mergeCell ref="M12:M15"/>
    <mergeCell ref="N12:N15"/>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98"/>
  <sheetViews>
    <sheetView workbookViewId="0">
      <selection sqref="A1:XFD1048576"/>
    </sheetView>
  </sheetViews>
  <sheetFormatPr defaultColWidth="9.140625" defaultRowHeight="12.75" outlineLevelCol="1" x14ac:dyDescent="0.2"/>
  <cols>
    <col min="1" max="1" width="3.5703125" style="1" customWidth="1"/>
    <col min="2" max="2" width="15.5703125" style="47" customWidth="1"/>
    <col min="3" max="3" width="30.42578125" style="47" customWidth="1"/>
    <col min="4" max="4" width="31.85546875" style="1" customWidth="1"/>
    <col min="5" max="5" width="18" style="1" customWidth="1"/>
    <col min="6" max="6" width="12.28515625" style="1" customWidth="1"/>
    <col min="7" max="7" width="11.5703125" style="1" customWidth="1"/>
    <col min="8" max="8" width="11.28515625" style="1" customWidth="1"/>
    <col min="9" max="11" width="9.140625" style="1"/>
    <col min="12" max="12" width="11.5703125" style="1" customWidth="1"/>
    <col min="13" max="13" width="9.140625" style="1" hidden="1" customWidth="1" outlineLevel="1"/>
    <col min="14" max="14" width="10.7109375" style="1" hidden="1" customWidth="1" outlineLevel="1"/>
    <col min="15" max="21" width="9.140625" style="1" hidden="1" customWidth="1" outlineLevel="1"/>
    <col min="22" max="22" width="13.5703125" style="1" customWidth="1" collapsed="1"/>
    <col min="23" max="23" width="17.85546875" style="1" customWidth="1"/>
    <col min="24" max="24" width="3.5703125" style="1" customWidth="1"/>
    <col min="25" max="25" width="9.140625" style="1"/>
    <col min="26" max="26" width="42.7109375" style="1" customWidth="1"/>
    <col min="27" max="27" width="9.140625" style="1"/>
    <col min="28" max="28" width="9.140625" style="1" hidden="1" customWidth="1"/>
    <col min="29" max="29" width="14.5703125" style="1" customWidth="1"/>
    <col min="30" max="30" width="11.85546875" style="1" bestFit="1" customWidth="1"/>
    <col min="31" max="16384" width="9.140625" style="1"/>
  </cols>
  <sheetData>
    <row r="1" spans="2:30" ht="12.75" customHeight="1" x14ac:dyDescent="0.2">
      <c r="Z1" s="114" t="s">
        <v>296</v>
      </c>
    </row>
    <row r="2" spans="2:30" ht="15" customHeight="1" x14ac:dyDescent="0.2">
      <c r="B2" s="249" t="s">
        <v>1</v>
      </c>
      <c r="C2" s="249"/>
      <c r="D2" s="249"/>
    </row>
    <row r="3" spans="2:30" ht="12.75" customHeight="1" x14ac:dyDescent="0.2">
      <c r="B3" s="250" t="s">
        <v>297</v>
      </c>
      <c r="C3" s="250"/>
      <c r="D3" s="250"/>
    </row>
    <row r="5" spans="2:30" ht="25.5" customHeight="1" x14ac:dyDescent="0.2">
      <c r="B5" s="4" t="s">
        <v>298</v>
      </c>
      <c r="C5" s="232" t="s">
        <v>299</v>
      </c>
      <c r="D5" s="234"/>
      <c r="E5" s="4" t="s">
        <v>300</v>
      </c>
      <c r="F5" s="5" t="s">
        <v>301</v>
      </c>
      <c r="G5" s="5" t="s">
        <v>8</v>
      </c>
      <c r="H5" s="5" t="s">
        <v>9</v>
      </c>
      <c r="I5" s="5" t="s">
        <v>10</v>
      </c>
      <c r="J5" s="5" t="s">
        <v>11</v>
      </c>
      <c r="K5" s="5" t="s">
        <v>12</v>
      </c>
      <c r="L5" s="5" t="s">
        <v>13</v>
      </c>
      <c r="M5" s="5" t="s">
        <v>14</v>
      </c>
      <c r="N5" s="5" t="s">
        <v>15</v>
      </c>
      <c r="O5" s="5" t="s">
        <v>16</v>
      </c>
      <c r="P5" s="5" t="s">
        <v>17</v>
      </c>
      <c r="Q5" s="5" t="s">
        <v>18</v>
      </c>
      <c r="R5" s="5" t="s">
        <v>19</v>
      </c>
      <c r="S5" s="5" t="s">
        <v>20</v>
      </c>
      <c r="T5" s="5" t="s">
        <v>21</v>
      </c>
      <c r="U5" s="5" t="s">
        <v>22</v>
      </c>
      <c r="V5" s="5" t="s">
        <v>23</v>
      </c>
      <c r="W5" s="5" t="s">
        <v>24</v>
      </c>
      <c r="Y5" s="5" t="s">
        <v>93</v>
      </c>
      <c r="Z5" s="5" t="s">
        <v>94</v>
      </c>
      <c r="AC5" s="4" t="s">
        <v>302</v>
      </c>
      <c r="AD5" s="5" t="s">
        <v>96</v>
      </c>
    </row>
    <row r="6" spans="2:30" x14ac:dyDescent="0.2">
      <c r="B6" s="115" t="s">
        <v>26</v>
      </c>
      <c r="C6" s="251" t="s">
        <v>27</v>
      </c>
      <c r="D6" s="252"/>
      <c r="E6" s="116" t="s">
        <v>28</v>
      </c>
      <c r="F6" s="117" t="s">
        <v>29</v>
      </c>
      <c r="G6" s="253" t="s">
        <v>30</v>
      </c>
      <c r="H6" s="254"/>
      <c r="I6" s="254"/>
      <c r="J6" s="254"/>
      <c r="K6" s="254"/>
      <c r="L6" s="254"/>
      <c r="M6" s="254"/>
      <c r="N6" s="254"/>
      <c r="O6" s="254"/>
      <c r="P6" s="254"/>
      <c r="Q6" s="254"/>
      <c r="R6" s="254"/>
      <c r="S6" s="254"/>
      <c r="T6" s="254"/>
      <c r="U6" s="254"/>
      <c r="V6" s="117" t="s">
        <v>31</v>
      </c>
      <c r="W6" s="5" t="s">
        <v>32</v>
      </c>
      <c r="Y6" s="5" t="s">
        <v>33</v>
      </c>
      <c r="Z6" s="5" t="s">
        <v>34</v>
      </c>
      <c r="AC6" s="5" t="s">
        <v>35</v>
      </c>
      <c r="AD6" s="5" t="s">
        <v>97</v>
      </c>
    </row>
    <row r="7" spans="2:30" ht="12.75" customHeight="1" x14ac:dyDescent="0.2">
      <c r="B7" s="241" t="s">
        <v>303</v>
      </c>
      <c r="C7" s="118" t="s">
        <v>304</v>
      </c>
      <c r="D7" s="118" t="s">
        <v>305</v>
      </c>
      <c r="E7" s="119" t="s">
        <v>65</v>
      </c>
      <c r="F7" s="78">
        <v>58476.670000000006</v>
      </c>
      <c r="G7" s="120">
        <v>-2858.16</v>
      </c>
      <c r="H7" s="120">
        <v>2723.7841898860756</v>
      </c>
      <c r="I7" s="120">
        <v>0</v>
      </c>
      <c r="J7" s="120">
        <v>0</v>
      </c>
      <c r="K7" s="120">
        <v>0</v>
      </c>
      <c r="L7" s="120">
        <v>0</v>
      </c>
      <c r="M7" s="120">
        <v>0</v>
      </c>
      <c r="N7" s="120">
        <v>0</v>
      </c>
      <c r="O7" s="120">
        <v>0</v>
      </c>
      <c r="P7" s="120">
        <v>0</v>
      </c>
      <c r="Q7" s="120">
        <v>0</v>
      </c>
      <c r="R7" s="120">
        <v>0</v>
      </c>
      <c r="S7" s="120">
        <v>0</v>
      </c>
      <c r="T7" s="120">
        <v>0</v>
      </c>
      <c r="U7" s="120">
        <v>0</v>
      </c>
      <c r="V7" s="121">
        <f t="shared" ref="V7:V16" si="0">SUM(F7:U7)</f>
        <v>58342.294189886088</v>
      </c>
      <c r="W7" s="238" t="s">
        <v>306</v>
      </c>
      <c r="Y7" s="14" t="s">
        <v>8</v>
      </c>
      <c r="Z7" s="53" t="s">
        <v>83</v>
      </c>
      <c r="AB7" s="1" t="s">
        <v>65</v>
      </c>
      <c r="AC7" s="120">
        <v>58342.294189886074</v>
      </c>
      <c r="AD7" s="120">
        <f>V7-AC7</f>
        <v>0</v>
      </c>
    </row>
    <row r="8" spans="2:30" ht="12.75" customHeight="1" x14ac:dyDescent="0.2">
      <c r="B8" s="242"/>
      <c r="C8" s="239" t="s">
        <v>307</v>
      </c>
      <c r="D8" s="118" t="s">
        <v>308</v>
      </c>
      <c r="E8" s="119" t="s">
        <v>67</v>
      </c>
      <c r="F8" s="78">
        <v>134570.97000000003</v>
      </c>
      <c r="G8" s="120">
        <v>0</v>
      </c>
      <c r="H8" s="120">
        <v>6061.1899511474849</v>
      </c>
      <c r="I8" s="120">
        <v>0</v>
      </c>
      <c r="J8" s="120">
        <v>0</v>
      </c>
      <c r="K8" s="120">
        <v>0</v>
      </c>
      <c r="L8" s="120">
        <v>0</v>
      </c>
      <c r="M8" s="120">
        <v>0</v>
      </c>
      <c r="N8" s="120">
        <v>0</v>
      </c>
      <c r="O8" s="120">
        <v>0</v>
      </c>
      <c r="P8" s="120">
        <v>0</v>
      </c>
      <c r="Q8" s="120">
        <v>0</v>
      </c>
      <c r="R8" s="120">
        <v>0</v>
      </c>
      <c r="S8" s="120">
        <v>0</v>
      </c>
      <c r="T8" s="120">
        <v>0</v>
      </c>
      <c r="U8" s="120">
        <v>0</v>
      </c>
      <c r="V8" s="121">
        <f t="shared" si="0"/>
        <v>140632.15995114751</v>
      </c>
      <c r="W8" s="205"/>
      <c r="Y8" s="14" t="s">
        <v>9</v>
      </c>
      <c r="Z8" s="53" t="s">
        <v>84</v>
      </c>
      <c r="AB8" s="1" t="s">
        <v>67</v>
      </c>
      <c r="AC8" s="120">
        <v>140632.15995114748</v>
      </c>
      <c r="AD8" s="120">
        <f>V8-AC8</f>
        <v>0</v>
      </c>
    </row>
    <row r="9" spans="2:30" ht="38.25" customHeight="1" x14ac:dyDescent="0.2">
      <c r="B9" s="242"/>
      <c r="C9" s="240"/>
      <c r="D9" s="118" t="s">
        <v>309</v>
      </c>
      <c r="E9" s="119" t="s">
        <v>71</v>
      </c>
      <c r="F9" s="78">
        <v>47488.98000000001</v>
      </c>
      <c r="G9" s="120">
        <v>0</v>
      </c>
      <c r="H9" s="120">
        <v>4096.0660623569001</v>
      </c>
      <c r="I9" s="120">
        <v>0</v>
      </c>
      <c r="J9" s="120">
        <v>0</v>
      </c>
      <c r="K9" s="120">
        <v>0</v>
      </c>
      <c r="L9" s="120">
        <v>0</v>
      </c>
      <c r="M9" s="120">
        <v>0</v>
      </c>
      <c r="N9" s="120">
        <v>0</v>
      </c>
      <c r="O9" s="120">
        <v>0</v>
      </c>
      <c r="P9" s="120">
        <v>0</v>
      </c>
      <c r="Q9" s="120">
        <v>0</v>
      </c>
      <c r="R9" s="120">
        <v>0</v>
      </c>
      <c r="S9" s="120">
        <v>0</v>
      </c>
      <c r="T9" s="120">
        <v>0</v>
      </c>
      <c r="U9" s="120">
        <v>0</v>
      </c>
      <c r="V9" s="121">
        <f t="shared" si="0"/>
        <v>51585.046062356909</v>
      </c>
      <c r="W9" s="205"/>
      <c r="Y9" s="14" t="s">
        <v>10</v>
      </c>
      <c r="Z9" s="53" t="s">
        <v>85</v>
      </c>
      <c r="AB9" s="1" t="s">
        <v>71</v>
      </c>
      <c r="AC9" s="120">
        <v>51585.046062356902</v>
      </c>
      <c r="AD9" s="120">
        <f t="shared" ref="AD9:AD68" si="1">V9-AC9</f>
        <v>0</v>
      </c>
    </row>
    <row r="10" spans="2:30" ht="38.25" x14ac:dyDescent="0.2">
      <c r="B10" s="242"/>
      <c r="C10" s="240"/>
      <c r="D10" s="118" t="s">
        <v>310</v>
      </c>
      <c r="E10" s="119" t="s">
        <v>69</v>
      </c>
      <c r="F10" s="78">
        <v>139390.26999999996</v>
      </c>
      <c r="G10" s="120">
        <v>-28397.989999999998</v>
      </c>
      <c r="H10" s="120">
        <v>9883.3637986405865</v>
      </c>
      <c r="I10" s="120">
        <v>0</v>
      </c>
      <c r="J10" s="120">
        <v>0</v>
      </c>
      <c r="K10" s="120">
        <v>48.745533979238758</v>
      </c>
      <c r="L10" s="120">
        <v>0</v>
      </c>
      <c r="M10" s="120">
        <v>0</v>
      </c>
      <c r="N10" s="120">
        <v>0</v>
      </c>
      <c r="O10" s="120">
        <v>0</v>
      </c>
      <c r="P10" s="120">
        <v>0</v>
      </c>
      <c r="Q10" s="120">
        <v>0</v>
      </c>
      <c r="R10" s="120">
        <v>0</v>
      </c>
      <c r="S10" s="120">
        <v>0</v>
      </c>
      <c r="T10" s="120">
        <v>0</v>
      </c>
      <c r="U10" s="120">
        <v>0</v>
      </c>
      <c r="V10" s="121">
        <f t="shared" si="0"/>
        <v>120924.38933261979</v>
      </c>
      <c r="W10" s="205"/>
      <c r="Y10" s="14" t="s">
        <v>11</v>
      </c>
      <c r="Z10" s="53" t="s">
        <v>86</v>
      </c>
      <c r="AB10" s="1" t="s">
        <v>69</v>
      </c>
      <c r="AC10" s="120">
        <v>120924.38933261984</v>
      </c>
      <c r="AD10" s="120">
        <f t="shared" si="1"/>
        <v>0</v>
      </c>
    </row>
    <row r="11" spans="2:30" x14ac:dyDescent="0.2">
      <c r="B11" s="242"/>
      <c r="C11" s="239" t="s">
        <v>311</v>
      </c>
      <c r="D11" s="118" t="s">
        <v>312</v>
      </c>
      <c r="E11" s="119" t="s">
        <v>77</v>
      </c>
      <c r="F11" s="78">
        <v>113136.53000000001</v>
      </c>
      <c r="G11" s="120">
        <v>-19900.760000000002</v>
      </c>
      <c r="H11" s="120">
        <v>14444.001681477785</v>
      </c>
      <c r="I11" s="120">
        <v>0</v>
      </c>
      <c r="J11" s="120">
        <v>0</v>
      </c>
      <c r="K11" s="120">
        <v>299.25152152812069</v>
      </c>
      <c r="L11" s="120">
        <v>0</v>
      </c>
      <c r="M11" s="120">
        <v>0</v>
      </c>
      <c r="N11" s="120">
        <v>0</v>
      </c>
      <c r="O11" s="120">
        <v>0</v>
      </c>
      <c r="P11" s="120">
        <v>0</v>
      </c>
      <c r="Q11" s="120">
        <v>0</v>
      </c>
      <c r="R11" s="120">
        <v>0</v>
      </c>
      <c r="S11" s="120">
        <v>0</v>
      </c>
      <c r="T11" s="120">
        <v>0</v>
      </c>
      <c r="U11" s="120">
        <v>0</v>
      </c>
      <c r="V11" s="121">
        <f t="shared" si="0"/>
        <v>107979.02320300593</v>
      </c>
      <c r="W11" s="205"/>
      <c r="Y11" s="14" t="s">
        <v>12</v>
      </c>
      <c r="Z11" s="53">
        <v>0</v>
      </c>
      <c r="AB11" s="1" t="s">
        <v>77</v>
      </c>
      <c r="AC11" s="120">
        <v>107979.02320300591</v>
      </c>
      <c r="AD11" s="120">
        <f t="shared" si="1"/>
        <v>0</v>
      </c>
    </row>
    <row r="12" spans="2:30" ht="12.75" customHeight="1" x14ac:dyDescent="0.2">
      <c r="B12" s="242"/>
      <c r="C12" s="240"/>
      <c r="D12" s="118" t="s">
        <v>313</v>
      </c>
      <c r="E12" s="119" t="s">
        <v>79</v>
      </c>
      <c r="F12" s="78">
        <v>176330.87</v>
      </c>
      <c r="G12" s="120">
        <v>-54737.93</v>
      </c>
      <c r="H12" s="120">
        <v>55549.567817312418</v>
      </c>
      <c r="I12" s="120">
        <v>-1400</v>
      </c>
      <c r="J12" s="120">
        <v>0</v>
      </c>
      <c r="K12" s="120">
        <v>-390.38303599402172</v>
      </c>
      <c r="L12" s="120">
        <v>0</v>
      </c>
      <c r="M12" s="120">
        <v>0</v>
      </c>
      <c r="N12" s="120">
        <v>0</v>
      </c>
      <c r="O12" s="120">
        <v>0</v>
      </c>
      <c r="P12" s="120">
        <v>0</v>
      </c>
      <c r="Q12" s="120">
        <v>0</v>
      </c>
      <c r="R12" s="120">
        <v>0</v>
      </c>
      <c r="S12" s="120">
        <v>0</v>
      </c>
      <c r="T12" s="120">
        <v>0</v>
      </c>
      <c r="U12" s="120">
        <v>0</v>
      </c>
      <c r="V12" s="121">
        <f t="shared" si="0"/>
        <v>175352.12478131842</v>
      </c>
      <c r="W12" s="205"/>
      <c r="Y12" s="14" t="s">
        <v>13</v>
      </c>
      <c r="Z12" s="53">
        <v>0</v>
      </c>
      <c r="AB12" s="1" t="s">
        <v>79</v>
      </c>
      <c r="AC12" s="120">
        <v>175352.12478131839</v>
      </c>
      <c r="AD12" s="120">
        <f t="shared" si="1"/>
        <v>0</v>
      </c>
    </row>
    <row r="13" spans="2:30" ht="12.75" customHeight="1" x14ac:dyDescent="0.2">
      <c r="B13" s="242"/>
      <c r="C13" s="240"/>
      <c r="D13" s="118" t="s">
        <v>314</v>
      </c>
      <c r="E13" s="119" t="s">
        <v>73</v>
      </c>
      <c r="F13" s="78">
        <v>33816.310000000005</v>
      </c>
      <c r="G13" s="120">
        <v>-560.88</v>
      </c>
      <c r="H13" s="120">
        <v>821.54315217391309</v>
      </c>
      <c r="I13" s="120">
        <v>0</v>
      </c>
      <c r="J13" s="120">
        <v>0</v>
      </c>
      <c r="K13" s="120">
        <v>174.46598048666249</v>
      </c>
      <c r="L13" s="120">
        <v>0</v>
      </c>
      <c r="M13" s="120">
        <v>0</v>
      </c>
      <c r="N13" s="120">
        <v>0</v>
      </c>
      <c r="O13" s="120">
        <v>0</v>
      </c>
      <c r="P13" s="120">
        <v>0</v>
      </c>
      <c r="Q13" s="120">
        <v>0</v>
      </c>
      <c r="R13" s="120">
        <v>0</v>
      </c>
      <c r="S13" s="120">
        <v>0</v>
      </c>
      <c r="T13" s="120">
        <v>0</v>
      </c>
      <c r="U13" s="120">
        <v>0</v>
      </c>
      <c r="V13" s="121">
        <f t="shared" si="0"/>
        <v>34251.439132660584</v>
      </c>
      <c r="W13" s="205"/>
      <c r="Y13" s="14" t="s">
        <v>14</v>
      </c>
      <c r="Z13" s="53">
        <v>0</v>
      </c>
      <c r="AB13" s="1" t="s">
        <v>73</v>
      </c>
      <c r="AC13" s="120">
        <v>34251.439132660576</v>
      </c>
      <c r="AD13" s="120">
        <f t="shared" si="1"/>
        <v>0</v>
      </c>
    </row>
    <row r="14" spans="2:30" ht="12.75" customHeight="1" x14ac:dyDescent="0.2">
      <c r="B14" s="242"/>
      <c r="C14" s="118" t="s">
        <v>315</v>
      </c>
      <c r="D14" s="118" t="s">
        <v>316</v>
      </c>
      <c r="E14" s="119" t="s">
        <v>317</v>
      </c>
      <c r="F14" s="78">
        <v>1998</v>
      </c>
      <c r="G14" s="120">
        <v>-1998</v>
      </c>
      <c r="H14" s="120">
        <v>0</v>
      </c>
      <c r="I14" s="120">
        <v>0</v>
      </c>
      <c r="J14" s="120">
        <v>0</v>
      </c>
      <c r="K14" s="120">
        <v>0</v>
      </c>
      <c r="L14" s="120">
        <v>0</v>
      </c>
      <c r="M14" s="120">
        <v>0</v>
      </c>
      <c r="N14" s="120">
        <v>0</v>
      </c>
      <c r="O14" s="120">
        <v>0</v>
      </c>
      <c r="P14" s="120">
        <v>0</v>
      </c>
      <c r="Q14" s="120">
        <v>0</v>
      </c>
      <c r="R14" s="120">
        <v>0</v>
      </c>
      <c r="S14" s="120">
        <v>0</v>
      </c>
      <c r="T14" s="120">
        <v>0</v>
      </c>
      <c r="U14" s="120">
        <v>0</v>
      </c>
      <c r="V14" s="121">
        <f t="shared" si="0"/>
        <v>0</v>
      </c>
      <c r="W14" s="205"/>
      <c r="Y14" s="14" t="s">
        <v>15</v>
      </c>
      <c r="Z14" s="53">
        <v>0</v>
      </c>
      <c r="AB14" s="1" t="s">
        <v>317</v>
      </c>
      <c r="AC14" s="120">
        <v>0</v>
      </c>
      <c r="AD14" s="120">
        <f t="shared" si="1"/>
        <v>0</v>
      </c>
    </row>
    <row r="15" spans="2:30" ht="26.25" customHeight="1" x14ac:dyDescent="0.2">
      <c r="B15" s="242"/>
      <c r="C15" s="118" t="s">
        <v>318</v>
      </c>
      <c r="D15" s="118" t="s">
        <v>319</v>
      </c>
      <c r="E15" s="119" t="s">
        <v>320</v>
      </c>
      <c r="F15" s="78">
        <v>0</v>
      </c>
      <c r="G15" s="120">
        <v>0</v>
      </c>
      <c r="H15" s="120">
        <v>0</v>
      </c>
      <c r="I15" s="120">
        <v>0</v>
      </c>
      <c r="J15" s="120">
        <v>0</v>
      </c>
      <c r="K15" s="120">
        <v>0</v>
      </c>
      <c r="L15" s="120">
        <v>0</v>
      </c>
      <c r="M15" s="120">
        <v>0</v>
      </c>
      <c r="N15" s="120">
        <v>0</v>
      </c>
      <c r="O15" s="120">
        <v>0</v>
      </c>
      <c r="P15" s="120">
        <v>0</v>
      </c>
      <c r="Q15" s="120">
        <v>0</v>
      </c>
      <c r="R15" s="120">
        <v>0</v>
      </c>
      <c r="S15" s="120">
        <v>0</v>
      </c>
      <c r="T15" s="120">
        <v>0</v>
      </c>
      <c r="U15" s="120">
        <v>0</v>
      </c>
      <c r="V15" s="122">
        <f t="shared" si="0"/>
        <v>0</v>
      </c>
      <c r="W15" s="205"/>
      <c r="Y15" s="14" t="s">
        <v>16</v>
      </c>
      <c r="Z15" s="53">
        <v>0</v>
      </c>
      <c r="AB15" s="1" t="s">
        <v>320</v>
      </c>
      <c r="AC15" s="120">
        <v>0</v>
      </c>
      <c r="AD15" s="120">
        <f t="shared" si="1"/>
        <v>0</v>
      </c>
    </row>
    <row r="16" spans="2:30" ht="25.5" x14ac:dyDescent="0.2">
      <c r="B16" s="242"/>
      <c r="C16" s="118" t="s">
        <v>321</v>
      </c>
      <c r="D16" s="118" t="s">
        <v>322</v>
      </c>
      <c r="E16" s="119" t="s">
        <v>81</v>
      </c>
      <c r="F16" s="78">
        <v>68977.189999999973</v>
      </c>
      <c r="G16" s="120">
        <v>-6611.3</v>
      </c>
      <c r="H16" s="120">
        <v>383.26307692307694</v>
      </c>
      <c r="I16" s="120">
        <v>0</v>
      </c>
      <c r="J16" s="120">
        <v>0</v>
      </c>
      <c r="K16" s="120">
        <v>-132.08000000000001</v>
      </c>
      <c r="L16" s="120">
        <v>0</v>
      </c>
      <c r="M16" s="120">
        <v>0</v>
      </c>
      <c r="N16" s="120">
        <v>0</v>
      </c>
      <c r="O16" s="120">
        <v>0</v>
      </c>
      <c r="P16" s="120">
        <v>0</v>
      </c>
      <c r="Q16" s="120">
        <v>0</v>
      </c>
      <c r="R16" s="120">
        <v>0</v>
      </c>
      <c r="S16" s="120">
        <v>0</v>
      </c>
      <c r="T16" s="120">
        <v>0</v>
      </c>
      <c r="U16" s="120">
        <v>0</v>
      </c>
      <c r="V16" s="121">
        <f t="shared" si="0"/>
        <v>62617.073076923043</v>
      </c>
      <c r="W16" s="205"/>
      <c r="Y16" s="14" t="s">
        <v>17</v>
      </c>
      <c r="Z16" s="53">
        <v>0</v>
      </c>
      <c r="AB16" s="1" t="s">
        <v>81</v>
      </c>
      <c r="AC16" s="120">
        <v>62617.073076923079</v>
      </c>
      <c r="AD16" s="120">
        <f>V16-AC16</f>
        <v>0</v>
      </c>
    </row>
    <row r="17" spans="2:30" ht="15" customHeight="1" x14ac:dyDescent="0.2">
      <c r="B17" s="241" t="s">
        <v>75</v>
      </c>
      <c r="C17" s="123" t="s">
        <v>107</v>
      </c>
      <c r="D17" s="100" t="s">
        <v>222</v>
      </c>
      <c r="E17" s="244" t="s">
        <v>75</v>
      </c>
      <c r="F17" s="124"/>
      <c r="G17" s="125" t="s">
        <v>36</v>
      </c>
      <c r="H17" s="125" t="s">
        <v>36</v>
      </c>
      <c r="I17" s="126"/>
      <c r="J17" s="126"/>
      <c r="K17" s="126"/>
      <c r="L17" s="126"/>
      <c r="M17" s="126"/>
      <c r="N17" s="126"/>
      <c r="O17" s="126"/>
      <c r="P17" s="126"/>
      <c r="Q17" s="126"/>
      <c r="R17" s="126"/>
      <c r="S17" s="126"/>
      <c r="T17" s="126"/>
      <c r="U17" s="126"/>
      <c r="V17" s="127"/>
      <c r="W17" s="247" t="s">
        <v>306</v>
      </c>
      <c r="Y17" s="14" t="s">
        <v>18</v>
      </c>
      <c r="Z17" s="53">
        <v>0</v>
      </c>
      <c r="AC17" s="126"/>
      <c r="AD17" s="126"/>
    </row>
    <row r="18" spans="2:30" ht="38.25" x14ac:dyDescent="0.2">
      <c r="B18" s="242"/>
      <c r="C18" s="128" t="s">
        <v>370</v>
      </c>
      <c r="D18" s="129" t="s">
        <v>222</v>
      </c>
      <c r="E18" s="245"/>
      <c r="F18" s="78">
        <v>188.45</v>
      </c>
      <c r="G18" s="130" t="s">
        <v>36</v>
      </c>
      <c r="H18" s="130" t="s">
        <v>36</v>
      </c>
      <c r="I18" s="131">
        <v>0</v>
      </c>
      <c r="J18" s="131">
        <v>0</v>
      </c>
      <c r="K18" s="131">
        <v>0</v>
      </c>
      <c r="L18" s="131">
        <v>0</v>
      </c>
      <c r="M18" s="131">
        <v>0</v>
      </c>
      <c r="N18" s="131">
        <v>0</v>
      </c>
      <c r="O18" s="131">
        <v>0</v>
      </c>
      <c r="P18" s="131">
        <v>0</v>
      </c>
      <c r="Q18" s="131">
        <v>0</v>
      </c>
      <c r="R18" s="131">
        <v>0</v>
      </c>
      <c r="S18" s="131">
        <v>0</v>
      </c>
      <c r="T18" s="131">
        <v>0</v>
      </c>
      <c r="U18" s="131">
        <v>0</v>
      </c>
      <c r="V18" s="132">
        <f>SUM(F18:U18)</f>
        <v>188.45</v>
      </c>
      <c r="W18" s="248"/>
      <c r="Y18" s="14" t="s">
        <v>19</v>
      </c>
      <c r="Z18" s="53">
        <v>0</v>
      </c>
      <c r="AC18" s="131">
        <v>188.45</v>
      </c>
      <c r="AD18" s="131">
        <f t="shared" si="1"/>
        <v>0</v>
      </c>
    </row>
    <row r="19" spans="2:30" ht="38.25" x14ac:dyDescent="0.2">
      <c r="B19" s="242"/>
      <c r="C19" s="128" t="s">
        <v>371</v>
      </c>
      <c r="D19" s="129" t="s">
        <v>222</v>
      </c>
      <c r="E19" s="245"/>
      <c r="F19" s="78">
        <v>0</v>
      </c>
      <c r="G19" s="130" t="s">
        <v>36</v>
      </c>
      <c r="H19" s="130" t="s">
        <v>36</v>
      </c>
      <c r="I19" s="131">
        <v>0</v>
      </c>
      <c r="J19" s="131">
        <v>0</v>
      </c>
      <c r="K19" s="131">
        <v>0</v>
      </c>
      <c r="L19" s="131">
        <v>0</v>
      </c>
      <c r="M19" s="131">
        <v>0</v>
      </c>
      <c r="N19" s="131">
        <v>0</v>
      </c>
      <c r="O19" s="131">
        <v>0</v>
      </c>
      <c r="P19" s="131">
        <v>0</v>
      </c>
      <c r="Q19" s="131">
        <v>0</v>
      </c>
      <c r="R19" s="131">
        <v>0</v>
      </c>
      <c r="S19" s="131">
        <v>0</v>
      </c>
      <c r="T19" s="131">
        <v>0</v>
      </c>
      <c r="U19" s="131">
        <v>0</v>
      </c>
      <c r="V19" s="132">
        <f>SUM(F19:U19)</f>
        <v>0</v>
      </c>
      <c r="W19" s="248"/>
      <c r="Y19" s="14" t="s">
        <v>20</v>
      </c>
      <c r="Z19" s="53">
        <v>0</v>
      </c>
      <c r="AC19" s="131">
        <v>0</v>
      </c>
      <c r="AD19" s="131">
        <f t="shared" si="1"/>
        <v>0</v>
      </c>
    </row>
    <row r="20" spans="2:30" ht="11.25" customHeight="1" x14ac:dyDescent="0.2">
      <c r="B20" s="242"/>
      <c r="C20" s="123" t="s">
        <v>119</v>
      </c>
      <c r="D20" s="100" t="s">
        <v>222</v>
      </c>
      <c r="E20" s="245"/>
      <c r="F20" s="133">
        <v>0</v>
      </c>
      <c r="G20" s="125" t="s">
        <v>36</v>
      </c>
      <c r="H20" s="125" t="s">
        <v>36</v>
      </c>
      <c r="I20" s="134"/>
      <c r="J20" s="134"/>
      <c r="K20" s="134"/>
      <c r="L20" s="134"/>
      <c r="M20" s="134"/>
      <c r="N20" s="134"/>
      <c r="O20" s="134"/>
      <c r="P20" s="134"/>
      <c r="Q20" s="134"/>
      <c r="R20" s="134"/>
      <c r="S20" s="134"/>
      <c r="T20" s="134"/>
      <c r="U20" s="134"/>
      <c r="V20" s="127"/>
      <c r="W20" s="248"/>
      <c r="Y20" s="14" t="s">
        <v>21</v>
      </c>
      <c r="Z20" s="53">
        <v>0</v>
      </c>
      <c r="AC20" s="134"/>
      <c r="AD20" s="134"/>
    </row>
    <row r="21" spans="2:30" ht="11.25" customHeight="1" x14ac:dyDescent="0.2">
      <c r="B21" s="242"/>
      <c r="C21" s="128" t="s">
        <v>374</v>
      </c>
      <c r="D21" s="129" t="s">
        <v>222</v>
      </c>
      <c r="E21" s="245"/>
      <c r="F21" s="135">
        <v>251.08</v>
      </c>
      <c r="G21" s="130" t="s">
        <v>36</v>
      </c>
      <c r="H21" s="130" t="s">
        <v>36</v>
      </c>
      <c r="I21" s="136">
        <v>0</v>
      </c>
      <c r="J21" s="136">
        <v>0</v>
      </c>
      <c r="K21" s="136">
        <v>0</v>
      </c>
      <c r="L21" s="136">
        <v>0</v>
      </c>
      <c r="M21" s="136">
        <v>0</v>
      </c>
      <c r="N21" s="136">
        <v>0</v>
      </c>
      <c r="O21" s="136">
        <v>0</v>
      </c>
      <c r="P21" s="136">
        <v>0</v>
      </c>
      <c r="Q21" s="136">
        <v>0</v>
      </c>
      <c r="R21" s="136">
        <v>0</v>
      </c>
      <c r="S21" s="136">
        <v>0</v>
      </c>
      <c r="T21" s="136">
        <v>0</v>
      </c>
      <c r="U21" s="136">
        <v>0</v>
      </c>
      <c r="V21" s="132">
        <f t="shared" ref="V21:V66" si="2">SUM(F21:U21)</f>
        <v>251.08</v>
      </c>
      <c r="W21" s="248"/>
      <c r="Y21" s="14" t="s">
        <v>22</v>
      </c>
      <c r="Z21" s="53">
        <v>0</v>
      </c>
      <c r="AC21" s="136">
        <v>251.08</v>
      </c>
      <c r="AD21" s="136">
        <f t="shared" si="1"/>
        <v>0</v>
      </c>
    </row>
    <row r="22" spans="2:30" ht="11.25" customHeight="1" x14ac:dyDescent="0.2">
      <c r="B22" s="242"/>
      <c r="C22" s="128" t="s">
        <v>375</v>
      </c>
      <c r="D22" s="129" t="s">
        <v>222</v>
      </c>
      <c r="E22" s="245"/>
      <c r="F22" s="135">
        <v>0</v>
      </c>
      <c r="G22" s="130" t="s">
        <v>36</v>
      </c>
      <c r="H22" s="130" t="s">
        <v>36</v>
      </c>
      <c r="I22" s="136">
        <v>0</v>
      </c>
      <c r="J22" s="136">
        <v>0</v>
      </c>
      <c r="K22" s="136">
        <v>0</v>
      </c>
      <c r="L22" s="136">
        <v>0</v>
      </c>
      <c r="M22" s="136">
        <v>0</v>
      </c>
      <c r="N22" s="136">
        <v>0</v>
      </c>
      <c r="O22" s="136">
        <v>0</v>
      </c>
      <c r="P22" s="136">
        <v>0</v>
      </c>
      <c r="Q22" s="136">
        <v>0</v>
      </c>
      <c r="R22" s="136">
        <v>0</v>
      </c>
      <c r="S22" s="136">
        <v>0</v>
      </c>
      <c r="T22" s="136">
        <v>0</v>
      </c>
      <c r="U22" s="136">
        <v>0</v>
      </c>
      <c r="V22" s="132">
        <f t="shared" si="2"/>
        <v>0</v>
      </c>
      <c r="W22" s="248"/>
      <c r="AC22" s="136">
        <v>0</v>
      </c>
      <c r="AD22" s="136">
        <f t="shared" si="1"/>
        <v>0</v>
      </c>
    </row>
    <row r="23" spans="2:30" ht="11.25" customHeight="1" x14ac:dyDescent="0.2">
      <c r="B23" s="242"/>
      <c r="C23" s="123" t="s">
        <v>125</v>
      </c>
      <c r="D23" s="100" t="s">
        <v>222</v>
      </c>
      <c r="E23" s="245"/>
      <c r="F23" s="133">
        <v>0</v>
      </c>
      <c r="G23" s="125" t="s">
        <v>36</v>
      </c>
      <c r="H23" s="125" t="s">
        <v>36</v>
      </c>
      <c r="I23" s="134"/>
      <c r="J23" s="134"/>
      <c r="K23" s="134"/>
      <c r="L23" s="134"/>
      <c r="M23" s="134"/>
      <c r="N23" s="134"/>
      <c r="O23" s="134"/>
      <c r="P23" s="134"/>
      <c r="Q23" s="134"/>
      <c r="R23" s="134"/>
      <c r="S23" s="134"/>
      <c r="T23" s="134"/>
      <c r="U23" s="134"/>
      <c r="V23" s="127"/>
      <c r="W23" s="248"/>
      <c r="AC23" s="134"/>
      <c r="AD23" s="134"/>
    </row>
    <row r="24" spans="2:30" ht="11.25" customHeight="1" x14ac:dyDescent="0.2">
      <c r="B24" s="242"/>
      <c r="C24" s="128" t="s">
        <v>376</v>
      </c>
      <c r="D24" s="129" t="s">
        <v>222</v>
      </c>
      <c r="E24" s="245"/>
      <c r="F24" s="78">
        <v>524.65</v>
      </c>
      <c r="G24" s="130" t="s">
        <v>36</v>
      </c>
      <c r="H24" s="130" t="s">
        <v>36</v>
      </c>
      <c r="I24" s="131">
        <v>0</v>
      </c>
      <c r="J24" s="131">
        <v>0</v>
      </c>
      <c r="K24" s="131">
        <v>0</v>
      </c>
      <c r="L24" s="131">
        <v>0</v>
      </c>
      <c r="M24" s="131">
        <v>0</v>
      </c>
      <c r="N24" s="131">
        <v>0</v>
      </c>
      <c r="O24" s="131">
        <v>0</v>
      </c>
      <c r="P24" s="131">
        <v>0</v>
      </c>
      <c r="Q24" s="131">
        <v>0</v>
      </c>
      <c r="R24" s="131">
        <v>0</v>
      </c>
      <c r="S24" s="131">
        <v>0</v>
      </c>
      <c r="T24" s="131">
        <v>0</v>
      </c>
      <c r="U24" s="131">
        <v>0</v>
      </c>
      <c r="V24" s="132">
        <f t="shared" si="2"/>
        <v>524.65</v>
      </c>
      <c r="W24" s="248"/>
      <c r="AC24" s="131">
        <v>524.65</v>
      </c>
      <c r="AD24" s="131">
        <f t="shared" si="1"/>
        <v>0</v>
      </c>
    </row>
    <row r="25" spans="2:30" ht="11.25" customHeight="1" x14ac:dyDescent="0.2">
      <c r="B25" s="242"/>
      <c r="C25" s="123" t="s">
        <v>129</v>
      </c>
      <c r="D25" s="100" t="s">
        <v>222</v>
      </c>
      <c r="E25" s="245"/>
      <c r="F25" s="133">
        <v>0</v>
      </c>
      <c r="G25" s="125" t="s">
        <v>36</v>
      </c>
      <c r="H25" s="125" t="s">
        <v>36</v>
      </c>
      <c r="I25" s="134"/>
      <c r="J25" s="134"/>
      <c r="K25" s="134"/>
      <c r="L25" s="134"/>
      <c r="M25" s="134"/>
      <c r="N25" s="134"/>
      <c r="O25" s="134"/>
      <c r="P25" s="134"/>
      <c r="Q25" s="134"/>
      <c r="R25" s="134"/>
      <c r="S25" s="134"/>
      <c r="T25" s="134"/>
      <c r="U25" s="134"/>
      <c r="V25" s="127"/>
      <c r="W25" s="248"/>
      <c r="AC25" s="134"/>
      <c r="AD25" s="134"/>
    </row>
    <row r="26" spans="2:30" ht="17.25" customHeight="1" x14ac:dyDescent="0.2">
      <c r="B26" s="242"/>
      <c r="C26" s="128" t="s">
        <v>377</v>
      </c>
      <c r="D26" s="129" t="s">
        <v>222</v>
      </c>
      <c r="E26" s="245"/>
      <c r="F26" s="78">
        <v>2330.16</v>
      </c>
      <c r="G26" s="130" t="s">
        <v>36</v>
      </c>
      <c r="H26" s="130" t="s">
        <v>36</v>
      </c>
      <c r="I26" s="131">
        <v>0</v>
      </c>
      <c r="J26" s="131">
        <v>0</v>
      </c>
      <c r="K26" s="131">
        <v>0</v>
      </c>
      <c r="L26" s="131">
        <v>0</v>
      </c>
      <c r="M26" s="131">
        <v>0</v>
      </c>
      <c r="N26" s="131">
        <v>0</v>
      </c>
      <c r="O26" s="131">
        <v>0</v>
      </c>
      <c r="P26" s="131">
        <v>0</v>
      </c>
      <c r="Q26" s="131">
        <v>0</v>
      </c>
      <c r="R26" s="131">
        <v>0</v>
      </c>
      <c r="S26" s="131">
        <v>0</v>
      </c>
      <c r="T26" s="131">
        <v>0</v>
      </c>
      <c r="U26" s="131">
        <v>0</v>
      </c>
      <c r="V26" s="132">
        <f t="shared" si="2"/>
        <v>2330.16</v>
      </c>
      <c r="W26" s="248"/>
      <c r="AC26" s="131">
        <v>2330.16</v>
      </c>
      <c r="AD26" s="131">
        <f t="shared" si="1"/>
        <v>0</v>
      </c>
    </row>
    <row r="27" spans="2:30" ht="27" customHeight="1" x14ac:dyDescent="0.2">
      <c r="B27" s="242"/>
      <c r="C27" s="128" t="s">
        <v>378</v>
      </c>
      <c r="D27" s="129" t="s">
        <v>222</v>
      </c>
      <c r="E27" s="245"/>
      <c r="F27" s="78">
        <v>0</v>
      </c>
      <c r="G27" s="130" t="s">
        <v>36</v>
      </c>
      <c r="H27" s="130" t="s">
        <v>36</v>
      </c>
      <c r="I27" s="131">
        <v>0</v>
      </c>
      <c r="J27" s="131">
        <v>0</v>
      </c>
      <c r="K27" s="131">
        <v>0</v>
      </c>
      <c r="L27" s="131">
        <v>0</v>
      </c>
      <c r="M27" s="131">
        <v>0</v>
      </c>
      <c r="N27" s="131">
        <v>0</v>
      </c>
      <c r="O27" s="131">
        <v>0</v>
      </c>
      <c r="P27" s="131">
        <v>0</v>
      </c>
      <c r="Q27" s="131">
        <v>0</v>
      </c>
      <c r="R27" s="131">
        <v>0</v>
      </c>
      <c r="S27" s="131">
        <v>0</v>
      </c>
      <c r="T27" s="131">
        <v>0</v>
      </c>
      <c r="U27" s="131">
        <v>0</v>
      </c>
      <c r="V27" s="132">
        <f t="shared" si="2"/>
        <v>0</v>
      </c>
      <c r="W27" s="248"/>
      <c r="AC27" s="131">
        <v>0</v>
      </c>
      <c r="AD27" s="131">
        <f t="shared" si="1"/>
        <v>0</v>
      </c>
    </row>
    <row r="28" spans="2:30" ht="11.25" customHeight="1" x14ac:dyDescent="0.2">
      <c r="B28" s="242"/>
      <c r="C28" s="128" t="s">
        <v>379</v>
      </c>
      <c r="D28" s="129" t="s">
        <v>222</v>
      </c>
      <c r="E28" s="245"/>
      <c r="F28" s="78">
        <v>0</v>
      </c>
      <c r="G28" s="130" t="s">
        <v>36</v>
      </c>
      <c r="H28" s="130" t="s">
        <v>36</v>
      </c>
      <c r="I28" s="131">
        <v>0</v>
      </c>
      <c r="J28" s="131">
        <v>0</v>
      </c>
      <c r="K28" s="131">
        <v>0</v>
      </c>
      <c r="L28" s="131">
        <v>0</v>
      </c>
      <c r="M28" s="131">
        <v>0</v>
      </c>
      <c r="N28" s="131">
        <v>0</v>
      </c>
      <c r="O28" s="131">
        <v>0</v>
      </c>
      <c r="P28" s="131">
        <v>0</v>
      </c>
      <c r="Q28" s="131">
        <v>0</v>
      </c>
      <c r="R28" s="131">
        <v>0</v>
      </c>
      <c r="S28" s="131">
        <v>0</v>
      </c>
      <c r="T28" s="131">
        <v>0</v>
      </c>
      <c r="U28" s="131">
        <v>0</v>
      </c>
      <c r="V28" s="132">
        <f t="shared" si="2"/>
        <v>0</v>
      </c>
      <c r="W28" s="248"/>
      <c r="AC28" s="131">
        <v>0</v>
      </c>
      <c r="AD28" s="131">
        <f t="shared" si="1"/>
        <v>0</v>
      </c>
    </row>
    <row r="29" spans="2:30" ht="11.25" customHeight="1" x14ac:dyDescent="0.2">
      <c r="B29" s="242"/>
      <c r="C29" s="128" t="s">
        <v>380</v>
      </c>
      <c r="D29" s="129" t="s">
        <v>222</v>
      </c>
      <c r="E29" s="245"/>
      <c r="F29" s="78">
        <v>0</v>
      </c>
      <c r="G29" s="130" t="s">
        <v>36</v>
      </c>
      <c r="H29" s="130" t="s">
        <v>36</v>
      </c>
      <c r="I29" s="131">
        <v>0</v>
      </c>
      <c r="J29" s="131">
        <v>0</v>
      </c>
      <c r="K29" s="131">
        <v>0</v>
      </c>
      <c r="L29" s="131">
        <v>0</v>
      </c>
      <c r="M29" s="131">
        <v>0</v>
      </c>
      <c r="N29" s="131">
        <v>0</v>
      </c>
      <c r="O29" s="131">
        <v>0</v>
      </c>
      <c r="P29" s="131">
        <v>0</v>
      </c>
      <c r="Q29" s="131">
        <v>0</v>
      </c>
      <c r="R29" s="131">
        <v>0</v>
      </c>
      <c r="S29" s="131">
        <v>0</v>
      </c>
      <c r="T29" s="131">
        <v>0</v>
      </c>
      <c r="U29" s="131">
        <v>0</v>
      </c>
      <c r="V29" s="132">
        <f t="shared" si="2"/>
        <v>0</v>
      </c>
      <c r="W29" s="248"/>
      <c r="AC29" s="131">
        <v>0</v>
      </c>
      <c r="AD29" s="131">
        <f t="shared" si="1"/>
        <v>0</v>
      </c>
    </row>
    <row r="30" spans="2:30" ht="11.25" customHeight="1" x14ac:dyDescent="0.2">
      <c r="B30" s="242"/>
      <c r="C30" s="128" t="s">
        <v>381</v>
      </c>
      <c r="D30" s="129" t="s">
        <v>222</v>
      </c>
      <c r="E30" s="245"/>
      <c r="F30" s="78">
        <v>97.83</v>
      </c>
      <c r="G30" s="130" t="s">
        <v>36</v>
      </c>
      <c r="H30" s="130" t="s">
        <v>36</v>
      </c>
      <c r="I30" s="131">
        <v>0</v>
      </c>
      <c r="J30" s="131">
        <v>0</v>
      </c>
      <c r="K30" s="131">
        <v>0</v>
      </c>
      <c r="L30" s="131">
        <v>0</v>
      </c>
      <c r="M30" s="131">
        <v>0</v>
      </c>
      <c r="N30" s="131">
        <v>0</v>
      </c>
      <c r="O30" s="131">
        <v>0</v>
      </c>
      <c r="P30" s="131">
        <v>0</v>
      </c>
      <c r="Q30" s="131">
        <v>0</v>
      </c>
      <c r="R30" s="131">
        <v>0</v>
      </c>
      <c r="S30" s="131">
        <v>0</v>
      </c>
      <c r="T30" s="131">
        <v>0</v>
      </c>
      <c r="U30" s="131">
        <v>0</v>
      </c>
      <c r="V30" s="132">
        <f t="shared" si="2"/>
        <v>97.83</v>
      </c>
      <c r="W30" s="248"/>
      <c r="AC30" s="131">
        <v>97.83</v>
      </c>
      <c r="AD30" s="131">
        <f t="shared" si="1"/>
        <v>0</v>
      </c>
    </row>
    <row r="31" spans="2:30" ht="11.25" customHeight="1" x14ac:dyDescent="0.2">
      <c r="B31" s="242"/>
      <c r="C31" s="137" t="s">
        <v>382</v>
      </c>
      <c r="D31" s="138" t="s">
        <v>222</v>
      </c>
      <c r="E31" s="245"/>
      <c r="F31" s="78">
        <v>1589.97</v>
      </c>
      <c r="G31" s="136">
        <v>-1589.97</v>
      </c>
      <c r="H31" s="136">
        <v>2176.7317824828988</v>
      </c>
      <c r="I31" s="131">
        <v>0</v>
      </c>
      <c r="J31" s="131">
        <v>0</v>
      </c>
      <c r="K31" s="131">
        <v>0</v>
      </c>
      <c r="L31" s="131">
        <v>0</v>
      </c>
      <c r="M31" s="131">
        <v>0</v>
      </c>
      <c r="N31" s="131">
        <v>0</v>
      </c>
      <c r="O31" s="131">
        <v>0</v>
      </c>
      <c r="P31" s="131">
        <v>0</v>
      </c>
      <c r="Q31" s="131">
        <v>0</v>
      </c>
      <c r="R31" s="131">
        <v>0</v>
      </c>
      <c r="S31" s="131">
        <v>0</v>
      </c>
      <c r="T31" s="131">
        <v>0</v>
      </c>
      <c r="U31" s="131">
        <v>0</v>
      </c>
      <c r="V31" s="139">
        <f>SUM(F31:U31)</f>
        <v>2176.7317824828988</v>
      </c>
      <c r="W31" s="248"/>
      <c r="AC31" s="131">
        <v>2176.7317824828988</v>
      </c>
      <c r="AD31" s="131">
        <f t="shared" si="1"/>
        <v>0</v>
      </c>
    </row>
    <row r="32" spans="2:30" ht="11.25" customHeight="1" x14ac:dyDescent="0.2">
      <c r="B32" s="242"/>
      <c r="C32" s="123" t="s">
        <v>143</v>
      </c>
      <c r="D32" s="100" t="s">
        <v>222</v>
      </c>
      <c r="E32" s="245"/>
      <c r="F32" s="133">
        <v>0</v>
      </c>
      <c r="G32" s="125" t="s">
        <v>36</v>
      </c>
      <c r="H32" s="125" t="s">
        <v>36</v>
      </c>
      <c r="I32" s="134"/>
      <c r="J32" s="134"/>
      <c r="K32" s="134"/>
      <c r="L32" s="134"/>
      <c r="M32" s="134"/>
      <c r="N32" s="134"/>
      <c r="O32" s="134"/>
      <c r="P32" s="134"/>
      <c r="Q32" s="134"/>
      <c r="R32" s="134"/>
      <c r="S32" s="134"/>
      <c r="T32" s="134"/>
      <c r="U32" s="134"/>
      <c r="V32" s="127"/>
      <c r="W32" s="248"/>
      <c r="AC32" s="134"/>
      <c r="AD32" s="134"/>
    </row>
    <row r="33" spans="2:30" ht="11.25" customHeight="1" x14ac:dyDescent="0.2">
      <c r="B33" s="242"/>
      <c r="C33" s="128" t="s">
        <v>383</v>
      </c>
      <c r="D33" s="129" t="s">
        <v>222</v>
      </c>
      <c r="E33" s="245"/>
      <c r="F33" s="78">
        <v>41152.54</v>
      </c>
      <c r="G33" s="130" t="s">
        <v>36</v>
      </c>
      <c r="H33" s="130" t="s">
        <v>36</v>
      </c>
      <c r="I33" s="131">
        <v>0</v>
      </c>
      <c r="J33" s="131">
        <v>0</v>
      </c>
      <c r="K33" s="131">
        <v>0</v>
      </c>
      <c r="L33" s="131">
        <v>0</v>
      </c>
      <c r="M33" s="131">
        <v>0</v>
      </c>
      <c r="N33" s="131">
        <v>0</v>
      </c>
      <c r="O33" s="131">
        <v>0</v>
      </c>
      <c r="P33" s="131">
        <v>0</v>
      </c>
      <c r="Q33" s="131">
        <v>0</v>
      </c>
      <c r="R33" s="131">
        <v>0</v>
      </c>
      <c r="S33" s="131">
        <v>0</v>
      </c>
      <c r="T33" s="131">
        <v>0</v>
      </c>
      <c r="U33" s="131">
        <v>0</v>
      </c>
      <c r="V33" s="132">
        <f t="shared" si="2"/>
        <v>41152.54</v>
      </c>
      <c r="W33" s="248"/>
      <c r="AC33" s="131">
        <v>41152.54</v>
      </c>
      <c r="AD33" s="131">
        <f t="shared" si="1"/>
        <v>0</v>
      </c>
    </row>
    <row r="34" spans="2:30" ht="11.25" customHeight="1" x14ac:dyDescent="0.2">
      <c r="B34" s="242"/>
      <c r="C34" s="128" t="s">
        <v>384</v>
      </c>
      <c r="D34" s="129" t="s">
        <v>222</v>
      </c>
      <c r="E34" s="245"/>
      <c r="F34" s="78">
        <v>728</v>
      </c>
      <c r="G34" s="130" t="s">
        <v>36</v>
      </c>
      <c r="H34" s="130" t="s">
        <v>36</v>
      </c>
      <c r="I34" s="131">
        <v>0</v>
      </c>
      <c r="J34" s="131">
        <v>0</v>
      </c>
      <c r="K34" s="131">
        <v>0</v>
      </c>
      <c r="L34" s="131">
        <v>0</v>
      </c>
      <c r="M34" s="131">
        <v>0</v>
      </c>
      <c r="N34" s="131">
        <v>0</v>
      </c>
      <c r="O34" s="131">
        <v>0</v>
      </c>
      <c r="P34" s="131">
        <v>0</v>
      </c>
      <c r="Q34" s="131">
        <v>0</v>
      </c>
      <c r="R34" s="131">
        <v>0</v>
      </c>
      <c r="S34" s="131">
        <v>0</v>
      </c>
      <c r="T34" s="131">
        <v>0</v>
      </c>
      <c r="U34" s="131">
        <v>0</v>
      </c>
      <c r="V34" s="132">
        <f t="shared" si="2"/>
        <v>728</v>
      </c>
      <c r="W34" s="248"/>
      <c r="AC34" s="131">
        <v>728</v>
      </c>
      <c r="AD34" s="131">
        <f t="shared" si="1"/>
        <v>0</v>
      </c>
    </row>
    <row r="35" spans="2:30" ht="11.25" customHeight="1" x14ac:dyDescent="0.2">
      <c r="B35" s="242"/>
      <c r="C35" s="128" t="s">
        <v>385</v>
      </c>
      <c r="D35" s="129" t="s">
        <v>222</v>
      </c>
      <c r="E35" s="245"/>
      <c r="F35" s="78">
        <v>10.7</v>
      </c>
      <c r="G35" s="130" t="s">
        <v>36</v>
      </c>
      <c r="H35" s="130" t="s">
        <v>36</v>
      </c>
      <c r="I35" s="131">
        <v>0</v>
      </c>
      <c r="J35" s="131">
        <v>0</v>
      </c>
      <c r="K35" s="131">
        <v>0</v>
      </c>
      <c r="L35" s="131">
        <v>0</v>
      </c>
      <c r="M35" s="131">
        <v>0</v>
      </c>
      <c r="N35" s="131">
        <v>0</v>
      </c>
      <c r="O35" s="131">
        <v>0</v>
      </c>
      <c r="P35" s="131">
        <v>0</v>
      </c>
      <c r="Q35" s="131">
        <v>0</v>
      </c>
      <c r="R35" s="131">
        <v>0</v>
      </c>
      <c r="S35" s="131">
        <v>0</v>
      </c>
      <c r="T35" s="131">
        <v>0</v>
      </c>
      <c r="U35" s="131">
        <v>0</v>
      </c>
      <c r="V35" s="132">
        <f t="shared" si="2"/>
        <v>10.7</v>
      </c>
      <c r="W35" s="248"/>
      <c r="AC35" s="131">
        <v>10.7</v>
      </c>
      <c r="AD35" s="131">
        <f t="shared" si="1"/>
        <v>0</v>
      </c>
    </row>
    <row r="36" spans="2:30" ht="11.25" customHeight="1" x14ac:dyDescent="0.2">
      <c r="B36" s="242"/>
      <c r="C36" s="128" t="s">
        <v>386</v>
      </c>
      <c r="D36" s="129" t="s">
        <v>222</v>
      </c>
      <c r="E36" s="245"/>
      <c r="F36" s="78">
        <v>30</v>
      </c>
      <c r="G36" s="130" t="s">
        <v>36</v>
      </c>
      <c r="H36" s="130" t="s">
        <v>36</v>
      </c>
      <c r="I36" s="131">
        <v>0</v>
      </c>
      <c r="J36" s="131">
        <v>0</v>
      </c>
      <c r="K36" s="131">
        <v>0</v>
      </c>
      <c r="L36" s="131">
        <v>0</v>
      </c>
      <c r="M36" s="131">
        <v>0</v>
      </c>
      <c r="N36" s="131">
        <v>0</v>
      </c>
      <c r="O36" s="131">
        <v>0</v>
      </c>
      <c r="P36" s="131">
        <v>0</v>
      </c>
      <c r="Q36" s="131">
        <v>0</v>
      </c>
      <c r="R36" s="131">
        <v>0</v>
      </c>
      <c r="S36" s="131">
        <v>0</v>
      </c>
      <c r="T36" s="131">
        <v>0</v>
      </c>
      <c r="U36" s="131">
        <v>0</v>
      </c>
      <c r="V36" s="132">
        <f t="shared" si="2"/>
        <v>30</v>
      </c>
      <c r="W36" s="248"/>
      <c r="AC36" s="131">
        <v>30</v>
      </c>
      <c r="AD36" s="131">
        <f t="shared" si="1"/>
        <v>0</v>
      </c>
    </row>
    <row r="37" spans="2:30" ht="11.25" customHeight="1" x14ac:dyDescent="0.2">
      <c r="B37" s="242"/>
      <c r="C37" s="123" t="s">
        <v>154</v>
      </c>
      <c r="D37" s="100" t="s">
        <v>222</v>
      </c>
      <c r="E37" s="245"/>
      <c r="F37" s="133">
        <v>0</v>
      </c>
      <c r="G37" s="125" t="s">
        <v>36</v>
      </c>
      <c r="H37" s="125" t="s">
        <v>36</v>
      </c>
      <c r="I37" s="134"/>
      <c r="J37" s="134"/>
      <c r="K37" s="134"/>
      <c r="L37" s="134"/>
      <c r="M37" s="134"/>
      <c r="N37" s="134"/>
      <c r="O37" s="134"/>
      <c r="P37" s="134"/>
      <c r="Q37" s="134"/>
      <c r="R37" s="134"/>
      <c r="S37" s="134"/>
      <c r="T37" s="134"/>
      <c r="U37" s="134"/>
      <c r="V37" s="127"/>
      <c r="W37" s="248"/>
      <c r="AC37" s="134"/>
      <c r="AD37" s="134"/>
    </row>
    <row r="38" spans="2:30" ht="11.25" customHeight="1" x14ac:dyDescent="0.2">
      <c r="B38" s="242"/>
      <c r="C38" s="128" t="s">
        <v>389</v>
      </c>
      <c r="D38" s="129" t="s">
        <v>222</v>
      </c>
      <c r="E38" s="245"/>
      <c r="F38" s="78">
        <v>0</v>
      </c>
      <c r="G38" s="130" t="s">
        <v>36</v>
      </c>
      <c r="H38" s="130" t="s">
        <v>36</v>
      </c>
      <c r="I38" s="131">
        <v>0</v>
      </c>
      <c r="J38" s="131">
        <v>0</v>
      </c>
      <c r="K38" s="131">
        <v>0</v>
      </c>
      <c r="L38" s="131">
        <v>0</v>
      </c>
      <c r="M38" s="131">
        <v>0</v>
      </c>
      <c r="N38" s="131">
        <v>0</v>
      </c>
      <c r="O38" s="131">
        <v>0</v>
      </c>
      <c r="P38" s="131">
        <v>0</v>
      </c>
      <c r="Q38" s="131">
        <v>0</v>
      </c>
      <c r="R38" s="131">
        <v>0</v>
      </c>
      <c r="S38" s="131">
        <v>0</v>
      </c>
      <c r="T38" s="131">
        <v>0</v>
      </c>
      <c r="U38" s="131">
        <v>0</v>
      </c>
      <c r="V38" s="132">
        <f t="shared" si="2"/>
        <v>0</v>
      </c>
      <c r="W38" s="248"/>
      <c r="AC38" s="131">
        <v>0</v>
      </c>
      <c r="AD38" s="131">
        <f t="shared" si="1"/>
        <v>0</v>
      </c>
    </row>
    <row r="39" spans="2:30" ht="11.25" customHeight="1" x14ac:dyDescent="0.2">
      <c r="B39" s="242"/>
      <c r="C39" s="128" t="s">
        <v>390</v>
      </c>
      <c r="D39" s="129" t="s">
        <v>222</v>
      </c>
      <c r="E39" s="245"/>
      <c r="F39" s="78">
        <v>0</v>
      </c>
      <c r="G39" s="130" t="s">
        <v>36</v>
      </c>
      <c r="H39" s="130" t="s">
        <v>36</v>
      </c>
      <c r="I39" s="131">
        <v>0</v>
      </c>
      <c r="J39" s="131">
        <v>0</v>
      </c>
      <c r="K39" s="131">
        <v>0</v>
      </c>
      <c r="L39" s="131">
        <v>0</v>
      </c>
      <c r="M39" s="131">
        <v>0</v>
      </c>
      <c r="N39" s="131">
        <v>0</v>
      </c>
      <c r="O39" s="131">
        <v>0</v>
      </c>
      <c r="P39" s="131">
        <v>0</v>
      </c>
      <c r="Q39" s="131">
        <v>0</v>
      </c>
      <c r="R39" s="131">
        <v>0</v>
      </c>
      <c r="S39" s="131">
        <v>0</v>
      </c>
      <c r="T39" s="131">
        <v>0</v>
      </c>
      <c r="U39" s="131">
        <v>0</v>
      </c>
      <c r="V39" s="132">
        <f t="shared" si="2"/>
        <v>0</v>
      </c>
      <c r="W39" s="248"/>
      <c r="AC39" s="131">
        <v>0</v>
      </c>
      <c r="AD39" s="131">
        <f t="shared" si="1"/>
        <v>0</v>
      </c>
    </row>
    <row r="40" spans="2:30" ht="11.25" customHeight="1" x14ac:dyDescent="0.2">
      <c r="B40" s="242"/>
      <c r="C40" s="128" t="s">
        <v>391</v>
      </c>
      <c r="D40" s="129" t="s">
        <v>222</v>
      </c>
      <c r="E40" s="245"/>
      <c r="F40" s="78">
        <v>0</v>
      </c>
      <c r="G40" s="130" t="s">
        <v>36</v>
      </c>
      <c r="H40" s="130" t="s">
        <v>36</v>
      </c>
      <c r="I40" s="131">
        <v>0</v>
      </c>
      <c r="J40" s="131">
        <v>0</v>
      </c>
      <c r="K40" s="131">
        <v>0</v>
      </c>
      <c r="L40" s="131">
        <v>0</v>
      </c>
      <c r="M40" s="131">
        <v>0</v>
      </c>
      <c r="N40" s="131">
        <v>0</v>
      </c>
      <c r="O40" s="131">
        <v>0</v>
      </c>
      <c r="P40" s="131">
        <v>0</v>
      </c>
      <c r="Q40" s="131">
        <v>0</v>
      </c>
      <c r="R40" s="131">
        <v>0</v>
      </c>
      <c r="S40" s="131">
        <v>0</v>
      </c>
      <c r="T40" s="131">
        <v>0</v>
      </c>
      <c r="U40" s="131">
        <v>0</v>
      </c>
      <c r="V40" s="132">
        <f t="shared" si="2"/>
        <v>0</v>
      </c>
      <c r="W40" s="248"/>
      <c r="AC40" s="131">
        <v>0</v>
      </c>
      <c r="AD40" s="131">
        <f t="shared" si="1"/>
        <v>0</v>
      </c>
    </row>
    <row r="41" spans="2:30" ht="11.25" customHeight="1" x14ac:dyDescent="0.2">
      <c r="B41" s="242"/>
      <c r="C41" s="123" t="s">
        <v>167</v>
      </c>
      <c r="D41" s="100" t="s">
        <v>222</v>
      </c>
      <c r="E41" s="245"/>
      <c r="F41" s="133">
        <v>0</v>
      </c>
      <c r="G41" s="125" t="s">
        <v>36</v>
      </c>
      <c r="H41" s="125" t="s">
        <v>36</v>
      </c>
      <c r="I41" s="134"/>
      <c r="J41" s="134"/>
      <c r="K41" s="134"/>
      <c r="L41" s="134"/>
      <c r="M41" s="134"/>
      <c r="N41" s="134"/>
      <c r="O41" s="134"/>
      <c r="P41" s="134"/>
      <c r="Q41" s="134"/>
      <c r="R41" s="134"/>
      <c r="S41" s="134"/>
      <c r="T41" s="134"/>
      <c r="U41" s="134"/>
      <c r="V41" s="127"/>
      <c r="W41" s="248"/>
      <c r="AC41" s="134"/>
      <c r="AD41" s="134"/>
    </row>
    <row r="42" spans="2:30" ht="11.25" customHeight="1" x14ac:dyDescent="0.2">
      <c r="B42" s="242"/>
      <c r="C42" s="128" t="s">
        <v>392</v>
      </c>
      <c r="D42" s="129" t="s">
        <v>222</v>
      </c>
      <c r="E42" s="245"/>
      <c r="F42" s="78">
        <v>0</v>
      </c>
      <c r="G42" s="130" t="s">
        <v>36</v>
      </c>
      <c r="H42" s="130" t="s">
        <v>36</v>
      </c>
      <c r="I42" s="131">
        <v>0</v>
      </c>
      <c r="J42" s="131">
        <v>0</v>
      </c>
      <c r="K42" s="131">
        <v>0</v>
      </c>
      <c r="L42" s="131">
        <v>0</v>
      </c>
      <c r="M42" s="131">
        <v>0</v>
      </c>
      <c r="N42" s="131">
        <v>0</v>
      </c>
      <c r="O42" s="131">
        <v>0</v>
      </c>
      <c r="P42" s="131">
        <v>0</v>
      </c>
      <c r="Q42" s="131">
        <v>0</v>
      </c>
      <c r="R42" s="131">
        <v>0</v>
      </c>
      <c r="S42" s="131">
        <v>0</v>
      </c>
      <c r="T42" s="131">
        <v>0</v>
      </c>
      <c r="U42" s="131">
        <v>0</v>
      </c>
      <c r="V42" s="132">
        <f t="shared" si="2"/>
        <v>0</v>
      </c>
      <c r="W42" s="248"/>
      <c r="AC42" s="131">
        <v>0</v>
      </c>
      <c r="AD42" s="131">
        <f t="shared" si="1"/>
        <v>0</v>
      </c>
    </row>
    <row r="43" spans="2:30" ht="11.25" customHeight="1" x14ac:dyDescent="0.2">
      <c r="B43" s="242"/>
      <c r="C43" s="128" t="s">
        <v>393</v>
      </c>
      <c r="D43" s="129" t="s">
        <v>222</v>
      </c>
      <c r="E43" s="245"/>
      <c r="F43" s="78">
        <v>0</v>
      </c>
      <c r="G43" s="130" t="s">
        <v>36</v>
      </c>
      <c r="H43" s="130" t="s">
        <v>36</v>
      </c>
      <c r="I43" s="131">
        <v>0</v>
      </c>
      <c r="J43" s="131">
        <v>0</v>
      </c>
      <c r="K43" s="131">
        <v>0</v>
      </c>
      <c r="L43" s="131">
        <v>0</v>
      </c>
      <c r="M43" s="131">
        <v>0</v>
      </c>
      <c r="N43" s="131">
        <v>0</v>
      </c>
      <c r="O43" s="131">
        <v>0</v>
      </c>
      <c r="P43" s="131">
        <v>0</v>
      </c>
      <c r="Q43" s="131">
        <v>0</v>
      </c>
      <c r="R43" s="131">
        <v>0</v>
      </c>
      <c r="S43" s="131">
        <v>0</v>
      </c>
      <c r="T43" s="131">
        <v>0</v>
      </c>
      <c r="U43" s="131">
        <v>0</v>
      </c>
      <c r="V43" s="132">
        <f t="shared" si="2"/>
        <v>0</v>
      </c>
      <c r="W43" s="248"/>
      <c r="AC43" s="131">
        <v>0</v>
      </c>
      <c r="AD43" s="131">
        <f t="shared" si="1"/>
        <v>0</v>
      </c>
    </row>
    <row r="44" spans="2:30" ht="11.25" customHeight="1" x14ac:dyDescent="0.2">
      <c r="B44" s="242"/>
      <c r="C44" s="123" t="s">
        <v>173</v>
      </c>
      <c r="D44" s="100" t="s">
        <v>222</v>
      </c>
      <c r="E44" s="245"/>
      <c r="F44" s="133">
        <v>0</v>
      </c>
      <c r="G44" s="125" t="s">
        <v>36</v>
      </c>
      <c r="H44" s="125" t="s">
        <v>36</v>
      </c>
      <c r="I44" s="134"/>
      <c r="J44" s="134"/>
      <c r="K44" s="134"/>
      <c r="L44" s="134"/>
      <c r="M44" s="134"/>
      <c r="N44" s="134"/>
      <c r="O44" s="134"/>
      <c r="P44" s="134"/>
      <c r="Q44" s="134"/>
      <c r="R44" s="134"/>
      <c r="S44" s="134"/>
      <c r="T44" s="134"/>
      <c r="U44" s="134"/>
      <c r="V44" s="127"/>
      <c r="W44" s="248"/>
      <c r="AC44" s="134"/>
      <c r="AD44" s="134"/>
    </row>
    <row r="45" spans="2:30" ht="11.25" customHeight="1" x14ac:dyDescent="0.2">
      <c r="B45" s="242"/>
      <c r="C45" s="128" t="s">
        <v>394</v>
      </c>
      <c r="D45" s="129" t="s">
        <v>222</v>
      </c>
      <c r="E45" s="245"/>
      <c r="F45" s="78">
        <v>0</v>
      </c>
      <c r="G45" s="130" t="s">
        <v>36</v>
      </c>
      <c r="H45" s="130" t="s">
        <v>36</v>
      </c>
      <c r="I45" s="131">
        <v>0</v>
      </c>
      <c r="J45" s="131">
        <v>0</v>
      </c>
      <c r="K45" s="131">
        <v>0</v>
      </c>
      <c r="L45" s="131">
        <v>0</v>
      </c>
      <c r="M45" s="131">
        <v>0</v>
      </c>
      <c r="N45" s="131">
        <v>0</v>
      </c>
      <c r="O45" s="131">
        <v>0</v>
      </c>
      <c r="P45" s="131">
        <v>0</v>
      </c>
      <c r="Q45" s="131">
        <v>0</v>
      </c>
      <c r="R45" s="131">
        <v>0</v>
      </c>
      <c r="S45" s="131">
        <v>0</v>
      </c>
      <c r="T45" s="131">
        <v>0</v>
      </c>
      <c r="U45" s="131">
        <v>0</v>
      </c>
      <c r="V45" s="132">
        <f t="shared" si="2"/>
        <v>0</v>
      </c>
      <c r="W45" s="248"/>
      <c r="AC45" s="131">
        <v>0</v>
      </c>
      <c r="AD45" s="131">
        <f t="shared" si="1"/>
        <v>0</v>
      </c>
    </row>
    <row r="46" spans="2:30" ht="11.25" customHeight="1" x14ac:dyDescent="0.2">
      <c r="B46" s="242"/>
      <c r="C46" s="128" t="s">
        <v>395</v>
      </c>
      <c r="D46" s="129" t="s">
        <v>222</v>
      </c>
      <c r="E46" s="245"/>
      <c r="F46" s="78">
        <v>0</v>
      </c>
      <c r="G46" s="130" t="s">
        <v>36</v>
      </c>
      <c r="H46" s="130" t="s">
        <v>36</v>
      </c>
      <c r="I46" s="131">
        <v>0</v>
      </c>
      <c r="J46" s="131">
        <v>0</v>
      </c>
      <c r="K46" s="131">
        <v>0</v>
      </c>
      <c r="L46" s="131">
        <v>0</v>
      </c>
      <c r="M46" s="131">
        <v>0</v>
      </c>
      <c r="N46" s="131">
        <v>0</v>
      </c>
      <c r="O46" s="131">
        <v>0</v>
      </c>
      <c r="P46" s="131">
        <v>0</v>
      </c>
      <c r="Q46" s="131">
        <v>0</v>
      </c>
      <c r="R46" s="131">
        <v>0</v>
      </c>
      <c r="S46" s="131">
        <v>0</v>
      </c>
      <c r="T46" s="131">
        <v>0</v>
      </c>
      <c r="U46" s="131">
        <v>0</v>
      </c>
      <c r="V46" s="132">
        <f t="shared" si="2"/>
        <v>0</v>
      </c>
      <c r="W46" s="248"/>
      <c r="AC46" s="131">
        <v>0</v>
      </c>
      <c r="AD46" s="131">
        <f t="shared" si="1"/>
        <v>0</v>
      </c>
    </row>
    <row r="47" spans="2:30" ht="11.25" customHeight="1" x14ac:dyDescent="0.2">
      <c r="B47" s="242"/>
      <c r="C47" s="128" t="s">
        <v>396</v>
      </c>
      <c r="D47" s="129" t="s">
        <v>222</v>
      </c>
      <c r="E47" s="245"/>
      <c r="F47" s="78">
        <v>0</v>
      </c>
      <c r="G47" s="130" t="s">
        <v>36</v>
      </c>
      <c r="H47" s="130" t="s">
        <v>36</v>
      </c>
      <c r="I47" s="131">
        <v>0</v>
      </c>
      <c r="J47" s="131">
        <v>0</v>
      </c>
      <c r="K47" s="131">
        <v>0</v>
      </c>
      <c r="L47" s="131">
        <v>0</v>
      </c>
      <c r="M47" s="131">
        <v>0</v>
      </c>
      <c r="N47" s="131">
        <v>0</v>
      </c>
      <c r="O47" s="131">
        <v>0</v>
      </c>
      <c r="P47" s="131">
        <v>0</v>
      </c>
      <c r="Q47" s="131">
        <v>0</v>
      </c>
      <c r="R47" s="131">
        <v>0</v>
      </c>
      <c r="S47" s="131">
        <v>0</v>
      </c>
      <c r="T47" s="131">
        <v>0</v>
      </c>
      <c r="U47" s="131">
        <v>0</v>
      </c>
      <c r="V47" s="132">
        <f t="shared" si="2"/>
        <v>0</v>
      </c>
      <c r="W47" s="248"/>
      <c r="AC47" s="131">
        <v>0</v>
      </c>
      <c r="AD47" s="131">
        <f t="shared" si="1"/>
        <v>0</v>
      </c>
    </row>
    <row r="48" spans="2:30" ht="11.25" customHeight="1" x14ac:dyDescent="0.2">
      <c r="B48" s="242"/>
      <c r="C48" s="128" t="s">
        <v>397</v>
      </c>
      <c r="D48" s="129" t="s">
        <v>222</v>
      </c>
      <c r="E48" s="245"/>
      <c r="F48" s="78">
        <v>91.47</v>
      </c>
      <c r="G48" s="130" t="s">
        <v>36</v>
      </c>
      <c r="H48" s="130" t="s">
        <v>36</v>
      </c>
      <c r="I48" s="131">
        <v>0</v>
      </c>
      <c r="J48" s="131">
        <v>0</v>
      </c>
      <c r="K48" s="131">
        <v>0</v>
      </c>
      <c r="L48" s="131">
        <v>0</v>
      </c>
      <c r="M48" s="131">
        <v>0</v>
      </c>
      <c r="N48" s="131">
        <v>0</v>
      </c>
      <c r="O48" s="131">
        <v>0</v>
      </c>
      <c r="P48" s="131">
        <v>0</v>
      </c>
      <c r="Q48" s="131">
        <v>0</v>
      </c>
      <c r="R48" s="131">
        <v>0</v>
      </c>
      <c r="S48" s="131">
        <v>0</v>
      </c>
      <c r="T48" s="131">
        <v>0</v>
      </c>
      <c r="U48" s="131">
        <v>0</v>
      </c>
      <c r="V48" s="132">
        <f t="shared" si="2"/>
        <v>91.47</v>
      </c>
      <c r="W48" s="248"/>
      <c r="AC48" s="131">
        <v>91.47</v>
      </c>
      <c r="AD48" s="131">
        <f t="shared" si="1"/>
        <v>0</v>
      </c>
    </row>
    <row r="49" spans="2:30" ht="11.25" customHeight="1" x14ac:dyDescent="0.2">
      <c r="B49" s="242"/>
      <c r="C49" s="128" t="s">
        <v>398</v>
      </c>
      <c r="D49" s="129" t="s">
        <v>222</v>
      </c>
      <c r="E49" s="245"/>
      <c r="F49" s="78">
        <v>0</v>
      </c>
      <c r="G49" s="130" t="s">
        <v>36</v>
      </c>
      <c r="H49" s="130" t="s">
        <v>36</v>
      </c>
      <c r="I49" s="131">
        <v>0</v>
      </c>
      <c r="J49" s="131">
        <v>0</v>
      </c>
      <c r="K49" s="131">
        <v>0</v>
      </c>
      <c r="L49" s="131">
        <v>0</v>
      </c>
      <c r="M49" s="131">
        <v>0</v>
      </c>
      <c r="N49" s="131">
        <v>0</v>
      </c>
      <c r="O49" s="131">
        <v>0</v>
      </c>
      <c r="P49" s="131">
        <v>0</v>
      </c>
      <c r="Q49" s="131">
        <v>0</v>
      </c>
      <c r="R49" s="131">
        <v>0</v>
      </c>
      <c r="S49" s="131">
        <v>0</v>
      </c>
      <c r="T49" s="131">
        <v>0</v>
      </c>
      <c r="U49" s="131">
        <v>0</v>
      </c>
      <c r="V49" s="132">
        <f t="shared" si="2"/>
        <v>0</v>
      </c>
      <c r="W49" s="248"/>
      <c r="AC49" s="131">
        <v>0</v>
      </c>
      <c r="AD49" s="131">
        <f t="shared" si="1"/>
        <v>0</v>
      </c>
    </row>
    <row r="50" spans="2:30" ht="11.25" customHeight="1" x14ac:dyDescent="0.2">
      <c r="B50" s="242"/>
      <c r="C50" s="128" t="s">
        <v>399</v>
      </c>
      <c r="D50" s="129" t="s">
        <v>222</v>
      </c>
      <c r="E50" s="245"/>
      <c r="F50" s="78">
        <v>0</v>
      </c>
      <c r="G50" s="130" t="s">
        <v>36</v>
      </c>
      <c r="H50" s="130" t="s">
        <v>36</v>
      </c>
      <c r="I50" s="131">
        <v>0</v>
      </c>
      <c r="J50" s="131">
        <v>0</v>
      </c>
      <c r="K50" s="131">
        <v>0</v>
      </c>
      <c r="L50" s="131">
        <v>0</v>
      </c>
      <c r="M50" s="131">
        <v>0</v>
      </c>
      <c r="N50" s="131">
        <v>0</v>
      </c>
      <c r="O50" s="131">
        <v>0</v>
      </c>
      <c r="P50" s="131">
        <v>0</v>
      </c>
      <c r="Q50" s="131">
        <v>0</v>
      </c>
      <c r="R50" s="131">
        <v>0</v>
      </c>
      <c r="S50" s="131">
        <v>0</v>
      </c>
      <c r="T50" s="131">
        <v>0</v>
      </c>
      <c r="U50" s="131">
        <v>0</v>
      </c>
      <c r="V50" s="132">
        <f t="shared" si="2"/>
        <v>0</v>
      </c>
      <c r="W50" s="248"/>
      <c r="AC50" s="131">
        <v>0</v>
      </c>
      <c r="AD50" s="131">
        <f t="shared" si="1"/>
        <v>0</v>
      </c>
    </row>
    <row r="51" spans="2:30" ht="11.25" customHeight="1" x14ac:dyDescent="0.2">
      <c r="B51" s="242"/>
      <c r="C51" s="128" t="s">
        <v>400</v>
      </c>
      <c r="D51" s="129" t="s">
        <v>222</v>
      </c>
      <c r="E51" s="245"/>
      <c r="F51" s="78">
        <v>0</v>
      </c>
      <c r="G51" s="130" t="s">
        <v>36</v>
      </c>
      <c r="H51" s="130" t="s">
        <v>36</v>
      </c>
      <c r="I51" s="131">
        <v>0</v>
      </c>
      <c r="J51" s="131">
        <v>0</v>
      </c>
      <c r="K51" s="131">
        <v>0</v>
      </c>
      <c r="L51" s="131">
        <v>0</v>
      </c>
      <c r="M51" s="131">
        <v>0</v>
      </c>
      <c r="N51" s="131">
        <v>0</v>
      </c>
      <c r="O51" s="131">
        <v>0</v>
      </c>
      <c r="P51" s="131">
        <v>0</v>
      </c>
      <c r="Q51" s="131">
        <v>0</v>
      </c>
      <c r="R51" s="131">
        <v>0</v>
      </c>
      <c r="S51" s="131">
        <v>0</v>
      </c>
      <c r="T51" s="131">
        <v>0</v>
      </c>
      <c r="U51" s="131">
        <v>0</v>
      </c>
      <c r="V51" s="132">
        <f t="shared" si="2"/>
        <v>0</v>
      </c>
      <c r="W51" s="248"/>
      <c r="AC51" s="131">
        <v>0</v>
      </c>
      <c r="AD51" s="131">
        <f t="shared" si="1"/>
        <v>0</v>
      </c>
    </row>
    <row r="52" spans="2:30" ht="11.25" customHeight="1" x14ac:dyDescent="0.2">
      <c r="B52" s="242"/>
      <c r="C52" s="128" t="s">
        <v>401</v>
      </c>
      <c r="D52" s="129" t="s">
        <v>222</v>
      </c>
      <c r="E52" s="245"/>
      <c r="F52" s="78">
        <v>0</v>
      </c>
      <c r="G52" s="130" t="s">
        <v>36</v>
      </c>
      <c r="H52" s="130" t="s">
        <v>36</v>
      </c>
      <c r="I52" s="131">
        <v>0</v>
      </c>
      <c r="J52" s="131">
        <v>0</v>
      </c>
      <c r="K52" s="131">
        <v>0</v>
      </c>
      <c r="L52" s="131">
        <v>0</v>
      </c>
      <c r="M52" s="131">
        <v>0</v>
      </c>
      <c r="N52" s="131">
        <v>0</v>
      </c>
      <c r="O52" s="131">
        <v>0</v>
      </c>
      <c r="P52" s="131">
        <v>0</v>
      </c>
      <c r="Q52" s="131">
        <v>0</v>
      </c>
      <c r="R52" s="131">
        <v>0</v>
      </c>
      <c r="S52" s="131">
        <v>0</v>
      </c>
      <c r="T52" s="131">
        <v>0</v>
      </c>
      <c r="U52" s="131">
        <v>0</v>
      </c>
      <c r="V52" s="132">
        <f t="shared" si="2"/>
        <v>0</v>
      </c>
      <c r="W52" s="248"/>
      <c r="AC52" s="131">
        <v>0</v>
      </c>
      <c r="AD52" s="131">
        <f t="shared" si="1"/>
        <v>0</v>
      </c>
    </row>
    <row r="53" spans="2:30" ht="11.25" customHeight="1" x14ac:dyDescent="0.2">
      <c r="B53" s="242"/>
      <c r="C53" s="128" t="s">
        <v>402</v>
      </c>
      <c r="D53" s="129" t="s">
        <v>222</v>
      </c>
      <c r="E53" s="245"/>
      <c r="F53" s="78">
        <v>0</v>
      </c>
      <c r="G53" s="130" t="s">
        <v>36</v>
      </c>
      <c r="H53" s="130" t="s">
        <v>36</v>
      </c>
      <c r="I53" s="131">
        <v>0</v>
      </c>
      <c r="J53" s="131">
        <v>0</v>
      </c>
      <c r="K53" s="131">
        <v>0</v>
      </c>
      <c r="L53" s="131">
        <v>0</v>
      </c>
      <c r="M53" s="131">
        <v>0</v>
      </c>
      <c r="N53" s="131">
        <v>0</v>
      </c>
      <c r="O53" s="131">
        <v>0</v>
      </c>
      <c r="P53" s="131">
        <v>0</v>
      </c>
      <c r="Q53" s="131">
        <v>0</v>
      </c>
      <c r="R53" s="131">
        <v>0</v>
      </c>
      <c r="S53" s="131">
        <v>0</v>
      </c>
      <c r="T53" s="131">
        <v>0</v>
      </c>
      <c r="U53" s="131">
        <v>0</v>
      </c>
      <c r="V53" s="132">
        <f t="shared" si="2"/>
        <v>0</v>
      </c>
      <c r="W53" s="248"/>
      <c r="AC53" s="131">
        <v>0</v>
      </c>
      <c r="AD53" s="131">
        <f t="shared" si="1"/>
        <v>0</v>
      </c>
    </row>
    <row r="54" spans="2:30" ht="11.25" customHeight="1" x14ac:dyDescent="0.2">
      <c r="B54" s="242"/>
      <c r="C54" s="128" t="s">
        <v>403</v>
      </c>
      <c r="D54" s="129" t="s">
        <v>222</v>
      </c>
      <c r="E54" s="245"/>
      <c r="F54" s="78">
        <v>0</v>
      </c>
      <c r="G54" s="130" t="s">
        <v>36</v>
      </c>
      <c r="H54" s="130" t="s">
        <v>36</v>
      </c>
      <c r="I54" s="131">
        <v>0</v>
      </c>
      <c r="J54" s="131">
        <v>0</v>
      </c>
      <c r="K54" s="131">
        <v>0</v>
      </c>
      <c r="L54" s="131">
        <v>0</v>
      </c>
      <c r="M54" s="131">
        <v>0</v>
      </c>
      <c r="N54" s="131">
        <v>0</v>
      </c>
      <c r="O54" s="131">
        <v>0</v>
      </c>
      <c r="P54" s="131">
        <v>0</v>
      </c>
      <c r="Q54" s="131">
        <v>0</v>
      </c>
      <c r="R54" s="131">
        <v>0</v>
      </c>
      <c r="S54" s="131">
        <v>0</v>
      </c>
      <c r="T54" s="131">
        <v>0</v>
      </c>
      <c r="U54" s="131">
        <v>0</v>
      </c>
      <c r="V54" s="132">
        <f t="shared" si="2"/>
        <v>0</v>
      </c>
      <c r="W54" s="248"/>
      <c r="AC54" s="131">
        <v>0</v>
      </c>
      <c r="AD54" s="131">
        <f t="shared" si="1"/>
        <v>0</v>
      </c>
    </row>
    <row r="55" spans="2:30" ht="11.25" customHeight="1" x14ac:dyDescent="0.2">
      <c r="B55" s="242"/>
      <c r="C55" s="128" t="s">
        <v>404</v>
      </c>
      <c r="D55" s="129" t="s">
        <v>222</v>
      </c>
      <c r="E55" s="245"/>
      <c r="F55" s="78">
        <v>0</v>
      </c>
      <c r="G55" s="130" t="s">
        <v>36</v>
      </c>
      <c r="H55" s="130" t="s">
        <v>36</v>
      </c>
      <c r="I55" s="131">
        <v>0</v>
      </c>
      <c r="J55" s="131">
        <v>0</v>
      </c>
      <c r="K55" s="131">
        <v>0</v>
      </c>
      <c r="L55" s="131">
        <v>0</v>
      </c>
      <c r="M55" s="131">
        <v>0</v>
      </c>
      <c r="N55" s="131">
        <v>0</v>
      </c>
      <c r="O55" s="131">
        <v>0</v>
      </c>
      <c r="P55" s="131">
        <v>0</v>
      </c>
      <c r="Q55" s="131">
        <v>0</v>
      </c>
      <c r="R55" s="131">
        <v>0</v>
      </c>
      <c r="S55" s="131">
        <v>0</v>
      </c>
      <c r="T55" s="131">
        <v>0</v>
      </c>
      <c r="U55" s="131">
        <v>0</v>
      </c>
      <c r="V55" s="132">
        <f t="shared" si="2"/>
        <v>0</v>
      </c>
      <c r="W55" s="248"/>
      <c r="AC55" s="131">
        <v>0</v>
      </c>
      <c r="AD55" s="131">
        <f t="shared" si="1"/>
        <v>0</v>
      </c>
    </row>
    <row r="56" spans="2:30" ht="11.25" customHeight="1" x14ac:dyDescent="0.2">
      <c r="B56" s="242"/>
      <c r="C56" s="128" t="s">
        <v>405</v>
      </c>
      <c r="D56" s="129" t="s">
        <v>222</v>
      </c>
      <c r="E56" s="245"/>
      <c r="F56" s="78">
        <v>0</v>
      </c>
      <c r="G56" s="130" t="s">
        <v>36</v>
      </c>
      <c r="H56" s="130" t="s">
        <v>36</v>
      </c>
      <c r="I56" s="131">
        <v>0</v>
      </c>
      <c r="J56" s="131">
        <v>0</v>
      </c>
      <c r="K56" s="131">
        <v>0</v>
      </c>
      <c r="L56" s="131">
        <v>0</v>
      </c>
      <c r="M56" s="131">
        <v>0</v>
      </c>
      <c r="N56" s="131">
        <v>0</v>
      </c>
      <c r="O56" s="131">
        <v>0</v>
      </c>
      <c r="P56" s="131">
        <v>0</v>
      </c>
      <c r="Q56" s="131">
        <v>0</v>
      </c>
      <c r="R56" s="131">
        <v>0</v>
      </c>
      <c r="S56" s="131">
        <v>0</v>
      </c>
      <c r="T56" s="131">
        <v>0</v>
      </c>
      <c r="U56" s="131">
        <v>0</v>
      </c>
      <c r="V56" s="132">
        <f t="shared" si="2"/>
        <v>0</v>
      </c>
      <c r="W56" s="248"/>
      <c r="AC56" s="131">
        <v>0</v>
      </c>
      <c r="AD56" s="131">
        <f t="shared" si="1"/>
        <v>0</v>
      </c>
    </row>
    <row r="57" spans="2:30" ht="11.25" customHeight="1" x14ac:dyDescent="0.2">
      <c r="B57" s="242"/>
      <c r="C57" s="128" t="s">
        <v>406</v>
      </c>
      <c r="D57" s="129" t="s">
        <v>222</v>
      </c>
      <c r="E57" s="245"/>
      <c r="F57" s="78">
        <v>0</v>
      </c>
      <c r="G57" s="130" t="s">
        <v>36</v>
      </c>
      <c r="H57" s="130" t="s">
        <v>36</v>
      </c>
      <c r="I57" s="131">
        <v>0</v>
      </c>
      <c r="J57" s="131">
        <v>0</v>
      </c>
      <c r="K57" s="131">
        <v>0</v>
      </c>
      <c r="L57" s="131">
        <v>0</v>
      </c>
      <c r="M57" s="131">
        <v>0</v>
      </c>
      <c r="N57" s="131">
        <v>0</v>
      </c>
      <c r="O57" s="131">
        <v>0</v>
      </c>
      <c r="P57" s="131">
        <v>0</v>
      </c>
      <c r="Q57" s="131">
        <v>0</v>
      </c>
      <c r="R57" s="131">
        <v>0</v>
      </c>
      <c r="S57" s="131">
        <v>0</v>
      </c>
      <c r="T57" s="131">
        <v>0</v>
      </c>
      <c r="U57" s="131">
        <v>0</v>
      </c>
      <c r="V57" s="132">
        <f t="shared" si="2"/>
        <v>0</v>
      </c>
      <c r="W57" s="248"/>
      <c r="AC57" s="131">
        <v>0</v>
      </c>
      <c r="AD57" s="131">
        <f t="shared" si="1"/>
        <v>0</v>
      </c>
    </row>
    <row r="58" spans="2:30" ht="11.25" customHeight="1" x14ac:dyDescent="0.2">
      <c r="B58" s="242"/>
      <c r="C58" s="128" t="s">
        <v>407</v>
      </c>
      <c r="D58" s="129" t="s">
        <v>222</v>
      </c>
      <c r="E58" s="245"/>
      <c r="F58" s="78">
        <v>0</v>
      </c>
      <c r="G58" s="130" t="s">
        <v>36</v>
      </c>
      <c r="H58" s="130" t="s">
        <v>36</v>
      </c>
      <c r="I58" s="131">
        <v>0</v>
      </c>
      <c r="J58" s="131">
        <v>0</v>
      </c>
      <c r="K58" s="131">
        <v>0</v>
      </c>
      <c r="L58" s="131">
        <v>0</v>
      </c>
      <c r="M58" s="131">
        <v>0</v>
      </c>
      <c r="N58" s="131">
        <v>0</v>
      </c>
      <c r="O58" s="131">
        <v>0</v>
      </c>
      <c r="P58" s="131">
        <v>0</v>
      </c>
      <c r="Q58" s="131">
        <v>0</v>
      </c>
      <c r="R58" s="131">
        <v>0</v>
      </c>
      <c r="S58" s="131">
        <v>0</v>
      </c>
      <c r="T58" s="131">
        <v>0</v>
      </c>
      <c r="U58" s="131">
        <v>0</v>
      </c>
      <c r="V58" s="132">
        <f t="shared" si="2"/>
        <v>0</v>
      </c>
      <c r="W58" s="248"/>
      <c r="AC58" s="131">
        <v>0</v>
      </c>
      <c r="AD58" s="131">
        <f t="shared" si="1"/>
        <v>0</v>
      </c>
    </row>
    <row r="59" spans="2:30" ht="11.25" customHeight="1" x14ac:dyDescent="0.2">
      <c r="B59" s="242"/>
      <c r="C59" s="137" t="s">
        <v>408</v>
      </c>
      <c r="D59" s="138" t="s">
        <v>222</v>
      </c>
      <c r="E59" s="245"/>
      <c r="F59" s="78">
        <v>0</v>
      </c>
      <c r="G59" s="140" t="s">
        <v>36</v>
      </c>
      <c r="H59" s="140" t="s">
        <v>36</v>
      </c>
      <c r="I59" s="131">
        <v>0</v>
      </c>
      <c r="J59" s="131">
        <v>0</v>
      </c>
      <c r="K59" s="131">
        <v>0</v>
      </c>
      <c r="L59" s="131">
        <v>0</v>
      </c>
      <c r="M59" s="131">
        <v>0</v>
      </c>
      <c r="N59" s="131">
        <v>0</v>
      </c>
      <c r="O59" s="131">
        <v>0</v>
      </c>
      <c r="P59" s="131">
        <v>0</v>
      </c>
      <c r="Q59" s="131">
        <v>0</v>
      </c>
      <c r="R59" s="131">
        <v>0</v>
      </c>
      <c r="S59" s="131">
        <v>0</v>
      </c>
      <c r="T59" s="131">
        <v>0</v>
      </c>
      <c r="U59" s="131">
        <v>0</v>
      </c>
      <c r="V59" s="139">
        <f t="shared" si="2"/>
        <v>0</v>
      </c>
      <c r="W59" s="248"/>
      <c r="AC59" s="131">
        <v>0</v>
      </c>
      <c r="AD59" s="131">
        <f t="shared" si="1"/>
        <v>0</v>
      </c>
    </row>
    <row r="60" spans="2:30" ht="11.25" customHeight="1" x14ac:dyDescent="0.2">
      <c r="B60" s="242"/>
      <c r="C60" s="123" t="s">
        <v>206</v>
      </c>
      <c r="D60" s="100" t="s">
        <v>222</v>
      </c>
      <c r="E60" s="245"/>
      <c r="F60" s="133">
        <v>0</v>
      </c>
      <c r="G60" s="125" t="s">
        <v>36</v>
      </c>
      <c r="H60" s="125" t="s">
        <v>36</v>
      </c>
      <c r="I60" s="134"/>
      <c r="J60" s="134"/>
      <c r="K60" s="134"/>
      <c r="L60" s="134"/>
      <c r="M60" s="134"/>
      <c r="N60" s="134"/>
      <c r="O60" s="134"/>
      <c r="P60" s="134"/>
      <c r="Q60" s="134"/>
      <c r="R60" s="134"/>
      <c r="S60" s="134"/>
      <c r="T60" s="134"/>
      <c r="U60" s="134"/>
      <c r="V60" s="127"/>
      <c r="W60" s="248"/>
      <c r="AC60" s="134"/>
      <c r="AD60" s="134"/>
    </row>
    <row r="61" spans="2:30" ht="11.25" customHeight="1" x14ac:dyDescent="0.2">
      <c r="B61" s="242"/>
      <c r="C61" s="128" t="s">
        <v>409</v>
      </c>
      <c r="D61" s="129" t="s">
        <v>222</v>
      </c>
      <c r="E61" s="245"/>
      <c r="F61" s="78">
        <v>0</v>
      </c>
      <c r="G61" s="130" t="s">
        <v>36</v>
      </c>
      <c r="H61" s="130" t="s">
        <v>36</v>
      </c>
      <c r="I61" s="131">
        <v>0</v>
      </c>
      <c r="J61" s="131">
        <v>0</v>
      </c>
      <c r="K61" s="131">
        <v>0</v>
      </c>
      <c r="L61" s="131">
        <v>0</v>
      </c>
      <c r="M61" s="131">
        <v>0</v>
      </c>
      <c r="N61" s="131">
        <v>0</v>
      </c>
      <c r="O61" s="131">
        <v>0</v>
      </c>
      <c r="P61" s="131">
        <v>0</v>
      </c>
      <c r="Q61" s="131">
        <v>0</v>
      </c>
      <c r="R61" s="131">
        <v>0</v>
      </c>
      <c r="S61" s="131">
        <v>0</v>
      </c>
      <c r="T61" s="131">
        <v>0</v>
      </c>
      <c r="U61" s="131">
        <v>0</v>
      </c>
      <c r="V61" s="132">
        <f t="shared" si="2"/>
        <v>0</v>
      </c>
      <c r="W61" s="141"/>
      <c r="AC61" s="131">
        <v>0</v>
      </c>
      <c r="AD61" s="131">
        <f t="shared" si="1"/>
        <v>0</v>
      </c>
    </row>
    <row r="62" spans="2:30" ht="11.25" customHeight="1" x14ac:dyDescent="0.2">
      <c r="B62" s="242"/>
      <c r="C62" s="128" t="s">
        <v>410</v>
      </c>
      <c r="D62" s="129" t="s">
        <v>222</v>
      </c>
      <c r="E62" s="245"/>
      <c r="F62" s="78">
        <v>26.88</v>
      </c>
      <c r="G62" s="130" t="s">
        <v>36</v>
      </c>
      <c r="H62" s="130" t="s">
        <v>36</v>
      </c>
      <c r="I62" s="131">
        <v>0</v>
      </c>
      <c r="J62" s="131">
        <v>0</v>
      </c>
      <c r="K62" s="131">
        <v>0</v>
      </c>
      <c r="L62" s="131">
        <v>0</v>
      </c>
      <c r="M62" s="131">
        <v>0</v>
      </c>
      <c r="N62" s="131">
        <v>0</v>
      </c>
      <c r="O62" s="131">
        <v>0</v>
      </c>
      <c r="P62" s="131">
        <v>0</v>
      </c>
      <c r="Q62" s="131">
        <v>0</v>
      </c>
      <c r="R62" s="131">
        <v>0</v>
      </c>
      <c r="S62" s="131">
        <v>0</v>
      </c>
      <c r="T62" s="131">
        <v>0</v>
      </c>
      <c r="U62" s="131">
        <v>0</v>
      </c>
      <c r="V62" s="132">
        <f t="shared" si="2"/>
        <v>26.88</v>
      </c>
      <c r="W62" s="141"/>
      <c r="AC62" s="131">
        <v>26.88</v>
      </c>
      <c r="AD62" s="131">
        <f t="shared" si="1"/>
        <v>0</v>
      </c>
    </row>
    <row r="63" spans="2:30" ht="11.25" customHeight="1" x14ac:dyDescent="0.2">
      <c r="B63" s="242"/>
      <c r="C63" s="128" t="s">
        <v>411</v>
      </c>
      <c r="D63" s="129" t="s">
        <v>222</v>
      </c>
      <c r="E63" s="245"/>
      <c r="F63" s="78">
        <v>0</v>
      </c>
      <c r="G63" s="130" t="s">
        <v>36</v>
      </c>
      <c r="H63" s="130" t="s">
        <v>36</v>
      </c>
      <c r="I63" s="131">
        <v>0</v>
      </c>
      <c r="J63" s="131">
        <v>0</v>
      </c>
      <c r="K63" s="131">
        <v>0</v>
      </c>
      <c r="L63" s="131">
        <v>0</v>
      </c>
      <c r="M63" s="131">
        <v>0</v>
      </c>
      <c r="N63" s="131">
        <v>0</v>
      </c>
      <c r="O63" s="131">
        <v>0</v>
      </c>
      <c r="P63" s="131">
        <v>0</v>
      </c>
      <c r="Q63" s="131">
        <v>0</v>
      </c>
      <c r="R63" s="131">
        <v>0</v>
      </c>
      <c r="S63" s="131">
        <v>0</v>
      </c>
      <c r="T63" s="131">
        <v>0</v>
      </c>
      <c r="U63" s="131">
        <v>0</v>
      </c>
      <c r="V63" s="132">
        <f t="shared" si="2"/>
        <v>0</v>
      </c>
      <c r="W63" s="141"/>
      <c r="AC63" s="131">
        <v>0</v>
      </c>
      <c r="AD63" s="131">
        <f t="shared" si="1"/>
        <v>0</v>
      </c>
    </row>
    <row r="64" spans="2:30" ht="11.25" customHeight="1" x14ac:dyDescent="0.2">
      <c r="B64" s="242"/>
      <c r="C64" s="128" t="s">
        <v>412</v>
      </c>
      <c r="D64" s="129" t="s">
        <v>222</v>
      </c>
      <c r="E64" s="245"/>
      <c r="F64" s="78">
        <v>1189.6300000000001</v>
      </c>
      <c r="G64" s="130" t="s">
        <v>36</v>
      </c>
      <c r="H64" s="130" t="s">
        <v>36</v>
      </c>
      <c r="I64" s="131">
        <v>0</v>
      </c>
      <c r="J64" s="131">
        <v>0</v>
      </c>
      <c r="K64" s="131">
        <v>0</v>
      </c>
      <c r="L64" s="131">
        <v>0</v>
      </c>
      <c r="M64" s="131">
        <v>0</v>
      </c>
      <c r="N64" s="131">
        <v>0</v>
      </c>
      <c r="O64" s="131">
        <v>0</v>
      </c>
      <c r="P64" s="131">
        <v>0</v>
      </c>
      <c r="Q64" s="131">
        <v>0</v>
      </c>
      <c r="R64" s="131">
        <v>0</v>
      </c>
      <c r="S64" s="131">
        <v>0</v>
      </c>
      <c r="T64" s="131">
        <v>0</v>
      </c>
      <c r="U64" s="131">
        <v>0</v>
      </c>
      <c r="V64" s="132">
        <f t="shared" si="2"/>
        <v>1189.6300000000001</v>
      </c>
      <c r="W64" s="141"/>
      <c r="AC64" s="131">
        <v>1189.6300000000001</v>
      </c>
      <c r="AD64" s="131">
        <f t="shared" si="1"/>
        <v>0</v>
      </c>
    </row>
    <row r="65" spans="2:30" ht="11.25" customHeight="1" x14ac:dyDescent="0.2">
      <c r="B65" s="242"/>
      <c r="C65" s="128" t="s">
        <v>413</v>
      </c>
      <c r="D65" s="129" t="s">
        <v>222</v>
      </c>
      <c r="E65" s="245"/>
      <c r="F65" s="78">
        <v>0</v>
      </c>
      <c r="G65" s="130" t="s">
        <v>36</v>
      </c>
      <c r="H65" s="130" t="s">
        <v>36</v>
      </c>
      <c r="I65" s="131">
        <v>0</v>
      </c>
      <c r="J65" s="131">
        <v>0</v>
      </c>
      <c r="K65" s="131">
        <v>0</v>
      </c>
      <c r="L65" s="131">
        <v>0</v>
      </c>
      <c r="M65" s="131">
        <v>0</v>
      </c>
      <c r="N65" s="131">
        <v>0</v>
      </c>
      <c r="O65" s="131">
        <v>0</v>
      </c>
      <c r="P65" s="131">
        <v>0</v>
      </c>
      <c r="Q65" s="131">
        <v>0</v>
      </c>
      <c r="R65" s="131">
        <v>0</v>
      </c>
      <c r="S65" s="131">
        <v>0</v>
      </c>
      <c r="T65" s="131">
        <v>0</v>
      </c>
      <c r="U65" s="131">
        <v>0</v>
      </c>
      <c r="V65" s="132">
        <f t="shared" si="2"/>
        <v>0</v>
      </c>
      <c r="W65" s="141"/>
      <c r="AC65" s="131">
        <v>0</v>
      </c>
      <c r="AD65" s="131">
        <f t="shared" si="1"/>
        <v>0</v>
      </c>
    </row>
    <row r="66" spans="2:30" ht="11.25" customHeight="1" x14ac:dyDescent="0.2">
      <c r="B66" s="243"/>
      <c r="C66" s="128" t="s">
        <v>415</v>
      </c>
      <c r="D66" s="129" t="s">
        <v>222</v>
      </c>
      <c r="E66" s="246"/>
      <c r="F66" s="78">
        <v>0</v>
      </c>
      <c r="G66" s="130" t="s">
        <v>36</v>
      </c>
      <c r="H66" s="130" t="s">
        <v>36</v>
      </c>
      <c r="I66" s="131">
        <v>0</v>
      </c>
      <c r="J66" s="131">
        <v>0</v>
      </c>
      <c r="K66" s="131">
        <v>0</v>
      </c>
      <c r="L66" s="131">
        <v>0</v>
      </c>
      <c r="M66" s="131">
        <v>0</v>
      </c>
      <c r="N66" s="131">
        <v>0</v>
      </c>
      <c r="O66" s="131">
        <v>0</v>
      </c>
      <c r="P66" s="131">
        <v>0</v>
      </c>
      <c r="Q66" s="131">
        <v>0</v>
      </c>
      <c r="R66" s="131">
        <v>0</v>
      </c>
      <c r="S66" s="131">
        <v>0</v>
      </c>
      <c r="T66" s="131">
        <v>0</v>
      </c>
      <c r="U66" s="131">
        <v>0</v>
      </c>
      <c r="V66" s="132">
        <f t="shared" si="2"/>
        <v>0</v>
      </c>
      <c r="W66" s="141"/>
      <c r="AC66" s="131">
        <v>0</v>
      </c>
      <c r="AD66" s="131">
        <f t="shared" si="1"/>
        <v>0</v>
      </c>
    </row>
    <row r="67" spans="2:30" ht="25.5" x14ac:dyDescent="0.2">
      <c r="B67" s="142" t="s">
        <v>63</v>
      </c>
      <c r="C67" s="62" t="s">
        <v>63</v>
      </c>
      <c r="D67" s="62" t="s">
        <v>222</v>
      </c>
      <c r="E67" s="76" t="s">
        <v>63</v>
      </c>
      <c r="F67" s="78">
        <v>152869.32</v>
      </c>
      <c r="G67" s="120">
        <v>-3769.36</v>
      </c>
      <c r="H67" s="120">
        <v>1579.4158273653341</v>
      </c>
      <c r="I67" s="120">
        <v>0</v>
      </c>
      <c r="J67" s="120">
        <v>0</v>
      </c>
      <c r="K67" s="120">
        <v>0</v>
      </c>
      <c r="L67" s="120">
        <v>0</v>
      </c>
      <c r="M67" s="120">
        <v>0</v>
      </c>
      <c r="N67" s="120">
        <v>0</v>
      </c>
      <c r="O67" s="120">
        <v>0</v>
      </c>
      <c r="P67" s="120">
        <v>0</v>
      </c>
      <c r="Q67" s="120">
        <v>0</v>
      </c>
      <c r="R67" s="120">
        <v>0</v>
      </c>
      <c r="S67" s="120">
        <v>0</v>
      </c>
      <c r="T67" s="120">
        <v>0</v>
      </c>
      <c r="U67" s="120">
        <v>0</v>
      </c>
      <c r="V67" s="122">
        <f>SUM(F67:U67)</f>
        <v>150679.37582736535</v>
      </c>
      <c r="W67" s="143" t="s">
        <v>306</v>
      </c>
      <c r="AC67" s="120">
        <v>150679.37582736532</v>
      </c>
      <c r="AD67" s="120">
        <f t="shared" si="1"/>
        <v>0</v>
      </c>
    </row>
    <row r="68" spans="2:30" ht="30" customHeight="1" x14ac:dyDescent="0.2">
      <c r="B68" s="142" t="s">
        <v>323</v>
      </c>
      <c r="C68" s="142" t="s">
        <v>323</v>
      </c>
      <c r="D68" s="144" t="s">
        <v>222</v>
      </c>
      <c r="E68" s="145" t="s">
        <v>36</v>
      </c>
      <c r="F68" s="78">
        <v>27998.449999999997</v>
      </c>
      <c r="G68" s="130" t="s">
        <v>36</v>
      </c>
      <c r="H68" s="131">
        <f>-SUM(G7:H67)</f>
        <v>22705.422660233529</v>
      </c>
      <c r="I68" s="131">
        <v>1400</v>
      </c>
      <c r="J68" s="131">
        <v>0</v>
      </c>
      <c r="K68" s="131">
        <v>0</v>
      </c>
      <c r="L68" s="131">
        <v>0</v>
      </c>
      <c r="M68" s="131">
        <v>0</v>
      </c>
      <c r="N68" s="131">
        <v>0</v>
      </c>
      <c r="O68" s="131">
        <v>0</v>
      </c>
      <c r="P68" s="131">
        <v>0</v>
      </c>
      <c r="Q68" s="131">
        <v>0</v>
      </c>
      <c r="R68" s="131">
        <v>0</v>
      </c>
      <c r="S68" s="131">
        <v>0</v>
      </c>
      <c r="T68" s="131">
        <v>0</v>
      </c>
      <c r="U68" s="131">
        <v>0</v>
      </c>
      <c r="V68" s="122">
        <f>SUM(F68:U68)</f>
        <v>52103.872660233523</v>
      </c>
      <c r="W68" s="16" t="s">
        <v>38</v>
      </c>
      <c r="AC68" s="120">
        <v>52103.872660236026</v>
      </c>
      <c r="AD68" s="120">
        <f t="shared" si="1"/>
        <v>-2.5029294192790985E-9</v>
      </c>
    </row>
    <row r="69" spans="2:30" x14ac:dyDescent="0.2">
      <c r="B69" s="146" t="s">
        <v>36</v>
      </c>
      <c r="C69" s="147" t="s">
        <v>324</v>
      </c>
      <c r="D69" s="129" t="s">
        <v>222</v>
      </c>
      <c r="E69" s="148"/>
      <c r="F69" s="149"/>
      <c r="G69" s="129"/>
      <c r="H69" s="129"/>
      <c r="I69" s="129"/>
      <c r="J69" s="129"/>
      <c r="K69" s="129"/>
      <c r="L69" s="129"/>
      <c r="M69" s="129"/>
      <c r="N69" s="129"/>
      <c r="O69" s="129"/>
      <c r="P69" s="129"/>
      <c r="Q69" s="129"/>
      <c r="R69" s="129"/>
      <c r="S69" s="129"/>
      <c r="T69" s="129"/>
      <c r="U69" s="129"/>
      <c r="V69" s="150" t="s">
        <v>36</v>
      </c>
      <c r="W69" s="151" t="s">
        <v>325</v>
      </c>
      <c r="AC69" s="129"/>
      <c r="AD69" s="129"/>
    </row>
    <row r="70" spans="2:30" x14ac:dyDescent="0.2">
      <c r="B70" s="235" t="s">
        <v>39</v>
      </c>
      <c r="C70" s="236"/>
      <c r="D70" s="236"/>
      <c r="E70" s="237"/>
      <c r="F70" s="124">
        <f t="shared" ref="F70:V70" si="3">+SUM(F7:F69)</f>
        <v>1003264.9199999999</v>
      </c>
      <c r="G70" s="152">
        <f t="shared" si="3"/>
        <v>-120424.35</v>
      </c>
      <c r="H70" s="152">
        <f t="shared" si="3"/>
        <v>120424.34999999998</v>
      </c>
      <c r="I70" s="152">
        <f t="shared" si="3"/>
        <v>0</v>
      </c>
      <c r="J70" s="152">
        <f t="shared" si="3"/>
        <v>0</v>
      </c>
      <c r="K70" s="152">
        <f t="shared" si="3"/>
        <v>1.9895196601282805E-13</v>
      </c>
      <c r="L70" s="152">
        <f t="shared" si="3"/>
        <v>0</v>
      </c>
      <c r="M70" s="152">
        <f t="shared" si="3"/>
        <v>0</v>
      </c>
      <c r="N70" s="152">
        <f t="shared" si="3"/>
        <v>0</v>
      </c>
      <c r="O70" s="152">
        <f t="shared" si="3"/>
        <v>0</v>
      </c>
      <c r="P70" s="152">
        <f t="shared" si="3"/>
        <v>0</v>
      </c>
      <c r="Q70" s="152">
        <f t="shared" si="3"/>
        <v>0</v>
      </c>
      <c r="R70" s="152">
        <f t="shared" si="3"/>
        <v>0</v>
      </c>
      <c r="S70" s="152">
        <f t="shared" si="3"/>
        <v>0</v>
      </c>
      <c r="T70" s="152">
        <f t="shared" si="3"/>
        <v>0</v>
      </c>
      <c r="U70" s="152">
        <f t="shared" si="3"/>
        <v>0</v>
      </c>
      <c r="V70" s="124">
        <f t="shared" si="3"/>
        <v>1003264.9199999999</v>
      </c>
      <c r="W70" s="151"/>
      <c r="AC70" s="124">
        <f>+SUM(AC7:AC69)</f>
        <v>1003264.9200000025</v>
      </c>
      <c r="AD70" s="124">
        <f>+SUM(AD7:AD69)</f>
        <v>-2.5029294192790985E-9</v>
      </c>
    </row>
    <row r="72" spans="2:30" x14ac:dyDescent="0.2">
      <c r="E72" s="77" t="s">
        <v>248</v>
      </c>
      <c r="F72" s="12">
        <v>1003265.08</v>
      </c>
      <c r="V72" s="12">
        <v>951161.04733976652</v>
      </c>
      <c r="W72" s="26" t="s">
        <v>42</v>
      </c>
    </row>
    <row r="73" spans="2:30" x14ac:dyDescent="0.2">
      <c r="E73" s="27" t="s">
        <v>43</v>
      </c>
      <c r="F73" s="28">
        <f>F70-F72</f>
        <v>-0.16000000003259629</v>
      </c>
      <c r="V73" s="12">
        <v>52103.872660236026</v>
      </c>
      <c r="W73" s="26" t="s">
        <v>249</v>
      </c>
    </row>
    <row r="74" spans="2:30" x14ac:dyDescent="0.2">
      <c r="V74" s="28">
        <f>+V70-SUM(V72:V73)</f>
        <v>-2.5611370801925659E-9</v>
      </c>
      <c r="W74" s="81" t="s">
        <v>43</v>
      </c>
    </row>
    <row r="75" spans="2:30" x14ac:dyDescent="0.2">
      <c r="V75" s="109"/>
      <c r="W75" s="81"/>
    </row>
    <row r="76" spans="2:30" x14ac:dyDescent="0.2">
      <c r="B76" s="153" t="s">
        <v>44</v>
      </c>
      <c r="C76" s="35" t="s">
        <v>45</v>
      </c>
      <c r="D76" s="83"/>
      <c r="E76" s="83"/>
      <c r="F76" s="83"/>
      <c r="G76" s="83"/>
      <c r="H76" s="83"/>
      <c r="I76" s="83"/>
      <c r="J76" s="83"/>
      <c r="K76" s="83"/>
      <c r="L76" s="83"/>
      <c r="M76" s="83"/>
      <c r="N76" s="83"/>
      <c r="O76" s="83"/>
      <c r="P76" s="83"/>
      <c r="Q76" s="83"/>
      <c r="R76" s="83"/>
      <c r="S76" s="83"/>
      <c r="T76" s="83"/>
      <c r="U76" s="83"/>
      <c r="V76" s="83"/>
      <c r="W76" s="154"/>
    </row>
    <row r="77" spans="2:30" x14ac:dyDescent="0.2">
      <c r="B77" s="155" t="s">
        <v>26</v>
      </c>
      <c r="C77" s="1" t="s">
        <v>326</v>
      </c>
      <c r="W77" s="42"/>
    </row>
    <row r="78" spans="2:30" x14ac:dyDescent="0.2">
      <c r="B78" s="155" t="s">
        <v>27</v>
      </c>
      <c r="C78" s="1" t="s">
        <v>327</v>
      </c>
      <c r="W78" s="42"/>
    </row>
    <row r="79" spans="2:30" x14ac:dyDescent="0.2">
      <c r="B79" s="155"/>
      <c r="C79" s="1" t="s">
        <v>328</v>
      </c>
      <c r="W79" s="42"/>
    </row>
    <row r="80" spans="2:30" x14ac:dyDescent="0.2">
      <c r="B80" s="155"/>
      <c r="C80" s="1" t="s">
        <v>329</v>
      </c>
      <c r="W80" s="42"/>
    </row>
    <row r="81" spans="2:23" x14ac:dyDescent="0.2">
      <c r="B81" s="155" t="s">
        <v>28</v>
      </c>
      <c r="C81" s="1" t="s">
        <v>330</v>
      </c>
      <c r="W81" s="42"/>
    </row>
    <row r="82" spans="2:23" x14ac:dyDescent="0.2">
      <c r="B82" s="155"/>
      <c r="C82" s="1" t="s">
        <v>331</v>
      </c>
      <c r="W82" s="42"/>
    </row>
    <row r="83" spans="2:23" x14ac:dyDescent="0.2">
      <c r="B83" s="155"/>
      <c r="C83" s="1" t="s">
        <v>332</v>
      </c>
      <c r="W83" s="42"/>
    </row>
    <row r="84" spans="2:23" x14ac:dyDescent="0.2">
      <c r="B84" s="155"/>
      <c r="C84" s="1" t="s">
        <v>329</v>
      </c>
      <c r="W84" s="42"/>
    </row>
    <row r="85" spans="2:23" x14ac:dyDescent="0.2">
      <c r="B85" s="155" t="s">
        <v>29</v>
      </c>
      <c r="C85" s="1" t="s">
        <v>333</v>
      </c>
      <c r="W85" s="42"/>
    </row>
    <row r="86" spans="2:23" x14ac:dyDescent="0.2">
      <c r="B86" s="155"/>
      <c r="C86" s="1" t="s">
        <v>334</v>
      </c>
      <c r="W86" s="42"/>
    </row>
    <row r="87" spans="2:23" x14ac:dyDescent="0.2">
      <c r="B87" s="155" t="s">
        <v>30</v>
      </c>
      <c r="C87" s="1" t="s">
        <v>335</v>
      </c>
      <c r="W87" s="42"/>
    </row>
    <row r="88" spans="2:23" x14ac:dyDescent="0.2">
      <c r="B88" s="155"/>
      <c r="C88" s="86" t="s">
        <v>336</v>
      </c>
      <c r="W88" s="42"/>
    </row>
    <row r="89" spans="2:23" x14ac:dyDescent="0.2">
      <c r="B89" s="155"/>
      <c r="C89" s="86" t="s">
        <v>257</v>
      </c>
      <c r="W89" s="42"/>
    </row>
    <row r="90" spans="2:23" x14ac:dyDescent="0.2">
      <c r="B90" s="155"/>
      <c r="C90" s="1" t="s">
        <v>337</v>
      </c>
      <c r="W90" s="42"/>
    </row>
    <row r="91" spans="2:23" x14ac:dyDescent="0.2">
      <c r="B91" s="155"/>
      <c r="C91" s="1" t="s">
        <v>259</v>
      </c>
      <c r="W91" s="42"/>
    </row>
    <row r="92" spans="2:23" x14ac:dyDescent="0.2">
      <c r="B92" s="155"/>
      <c r="C92" s="1" t="s">
        <v>260</v>
      </c>
      <c r="W92" s="42"/>
    </row>
    <row r="93" spans="2:23" x14ac:dyDescent="0.2">
      <c r="B93" s="155" t="s">
        <v>31</v>
      </c>
      <c r="C93" s="1" t="s">
        <v>338</v>
      </c>
      <c r="W93" s="42"/>
    </row>
    <row r="94" spans="2:23" x14ac:dyDescent="0.2">
      <c r="B94" s="155"/>
      <c r="C94" s="1" t="s">
        <v>339</v>
      </c>
      <c r="W94" s="42"/>
    </row>
    <row r="95" spans="2:23" x14ac:dyDescent="0.2">
      <c r="B95" s="155" t="s">
        <v>32</v>
      </c>
      <c r="C95" s="1" t="s">
        <v>262</v>
      </c>
      <c r="W95" s="42"/>
    </row>
    <row r="96" spans="2:23" x14ac:dyDescent="0.2">
      <c r="B96" s="155" t="s">
        <v>33</v>
      </c>
      <c r="C96" s="1" t="s">
        <v>263</v>
      </c>
      <c r="W96" s="42"/>
    </row>
    <row r="97" spans="2:23" x14ac:dyDescent="0.2">
      <c r="B97" s="156" t="s">
        <v>35</v>
      </c>
      <c r="C97" s="44" t="s">
        <v>264</v>
      </c>
      <c r="D97" s="44"/>
      <c r="E97" s="44"/>
      <c r="F97" s="44"/>
      <c r="G97" s="44"/>
      <c r="H97" s="44"/>
      <c r="I97" s="44"/>
      <c r="J97" s="44"/>
      <c r="K97" s="44"/>
      <c r="L97" s="44"/>
      <c r="M97" s="44"/>
      <c r="N97" s="44"/>
      <c r="O97" s="44"/>
      <c r="P97" s="44"/>
      <c r="Q97" s="44"/>
      <c r="R97" s="44"/>
      <c r="S97" s="44"/>
      <c r="T97" s="44"/>
      <c r="U97" s="44"/>
      <c r="V97" s="44"/>
      <c r="W97" s="157"/>
    </row>
    <row r="98" spans="2:23" x14ac:dyDescent="0.2">
      <c r="B98" s="1" t="s">
        <v>340</v>
      </c>
    </row>
  </sheetData>
  <mergeCells count="13">
    <mergeCell ref="B2:D2"/>
    <mergeCell ref="B3:D3"/>
    <mergeCell ref="C5:D5"/>
    <mergeCell ref="C6:D6"/>
    <mergeCell ref="G6:U6"/>
    <mergeCell ref="B70:E70"/>
    <mergeCell ref="W7:W16"/>
    <mergeCell ref="C8:C10"/>
    <mergeCell ref="C11:C13"/>
    <mergeCell ref="B17:B66"/>
    <mergeCell ref="E17:E66"/>
    <mergeCell ref="W17:W60"/>
    <mergeCell ref="B7:B16"/>
  </mergeCells>
  <conditionalFormatting sqref="E67:E69 E7:E17">
    <cfRule type="duplicateValues" dxfId="0"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6"/>
  <sheetViews>
    <sheetView tabSelected="1" workbookViewId="0">
      <selection activeCell="D20" sqref="D20"/>
    </sheetView>
  </sheetViews>
  <sheetFormatPr defaultColWidth="9.140625" defaultRowHeight="12.75" x14ac:dyDescent="0.2"/>
  <cols>
    <col min="1" max="1" width="3.5703125" style="1" customWidth="1"/>
    <col min="2" max="2" width="39.42578125" style="86" customWidth="1"/>
    <col min="3" max="3" width="39.28515625" style="86" customWidth="1"/>
    <col min="4" max="5" width="15.42578125" style="86" customWidth="1"/>
    <col min="6" max="8" width="11.85546875" style="86" customWidth="1"/>
    <col min="9" max="9" width="14.140625" style="86" customWidth="1"/>
    <col min="10" max="11" width="11.85546875" style="86" customWidth="1"/>
    <col min="12" max="12" width="18.7109375" style="86" customWidth="1"/>
    <col min="13" max="13" width="17.5703125" style="86" customWidth="1"/>
    <col min="14" max="14" width="18.140625" style="86" customWidth="1"/>
    <col min="15" max="15" width="17" style="86" customWidth="1"/>
    <col min="16" max="16" width="4.5703125" style="86" customWidth="1"/>
    <col min="17" max="16384" width="9.140625" style="86"/>
  </cols>
  <sheetData>
    <row r="1" spans="1:14" x14ac:dyDescent="0.2">
      <c r="B1" s="3"/>
    </row>
    <row r="2" spans="1:14" x14ac:dyDescent="0.2">
      <c r="B2" s="3" t="s">
        <v>1</v>
      </c>
    </row>
    <row r="3" spans="1:14" x14ac:dyDescent="0.2">
      <c r="B3" s="3" t="s">
        <v>341</v>
      </c>
    </row>
    <row r="5" spans="1:14" x14ac:dyDescent="0.2">
      <c r="B5" s="158" t="s">
        <v>342</v>
      </c>
    </row>
    <row r="6" spans="1:14" s="158" customFormat="1" x14ac:dyDescent="0.2">
      <c r="A6" s="1"/>
      <c r="B6" s="272" t="s">
        <v>343</v>
      </c>
      <c r="C6" s="272" t="s">
        <v>344</v>
      </c>
      <c r="D6" s="272" t="s">
        <v>345</v>
      </c>
      <c r="E6" s="273" t="s">
        <v>346</v>
      </c>
      <c r="F6" s="273"/>
      <c r="G6" s="273"/>
      <c r="H6" s="273"/>
      <c r="I6" s="273"/>
      <c r="J6" s="273"/>
      <c r="K6" s="273"/>
      <c r="L6" s="273"/>
      <c r="M6" s="273"/>
      <c r="N6" s="273"/>
    </row>
    <row r="7" spans="1:14" s="158" customFormat="1" ht="63.75" x14ac:dyDescent="0.2">
      <c r="A7" s="1"/>
      <c r="B7" s="272"/>
      <c r="C7" s="272"/>
      <c r="D7" s="272"/>
      <c r="E7" s="159" t="s">
        <v>305</v>
      </c>
      <c r="F7" s="160" t="s">
        <v>308</v>
      </c>
      <c r="G7" s="160" t="s">
        <v>309</v>
      </c>
      <c r="H7" s="160" t="s">
        <v>310</v>
      </c>
      <c r="I7" s="160" t="s">
        <v>312</v>
      </c>
      <c r="J7" s="160" t="s">
        <v>313</v>
      </c>
      <c r="K7" s="160" t="s">
        <v>314</v>
      </c>
      <c r="L7" s="161" t="s">
        <v>316</v>
      </c>
      <c r="M7" s="160" t="s">
        <v>319</v>
      </c>
      <c r="N7" s="160" t="s">
        <v>322</v>
      </c>
    </row>
    <row r="8" spans="1:14" s="158" customFormat="1" ht="15" customHeight="1" x14ac:dyDescent="0.2">
      <c r="A8" s="1"/>
      <c r="B8" s="162" t="s">
        <v>26</v>
      </c>
      <c r="C8" s="163" t="s">
        <v>27</v>
      </c>
      <c r="D8" s="163" t="s">
        <v>28</v>
      </c>
      <c r="E8" s="275" t="s">
        <v>29</v>
      </c>
      <c r="F8" s="275"/>
      <c r="G8" s="275"/>
      <c r="H8" s="275"/>
      <c r="I8" s="275"/>
      <c r="J8" s="275"/>
      <c r="K8" s="275"/>
      <c r="L8" s="275"/>
      <c r="M8" s="275"/>
      <c r="N8" s="275"/>
    </row>
    <row r="9" spans="1:14" x14ac:dyDescent="0.2">
      <c r="B9" s="123" t="s">
        <v>107</v>
      </c>
      <c r="C9" s="164"/>
      <c r="D9" s="165"/>
      <c r="E9" s="166"/>
      <c r="F9" s="167"/>
      <c r="G9" s="167"/>
      <c r="H9" s="167"/>
      <c r="I9" s="167"/>
      <c r="J9" s="167"/>
      <c r="K9" s="167"/>
      <c r="L9" s="167"/>
      <c r="M9" s="167"/>
      <c r="N9" s="167"/>
    </row>
    <row r="10" spans="1:14" ht="38.25" x14ac:dyDescent="0.2">
      <c r="B10" s="128" t="s">
        <v>370</v>
      </c>
      <c r="C10" s="168" t="s">
        <v>430</v>
      </c>
      <c r="D10" s="169">
        <v>13273793.620000001</v>
      </c>
      <c r="E10" s="170">
        <v>58443.540000001536</v>
      </c>
      <c r="F10" s="170">
        <v>798289.34999999986</v>
      </c>
      <c r="G10" s="170">
        <v>661777.50999999989</v>
      </c>
      <c r="H10" s="170">
        <v>2999148.3800000008</v>
      </c>
      <c r="I10" s="170">
        <v>5374586.2799999993</v>
      </c>
      <c r="J10" s="170">
        <v>3111985.7</v>
      </c>
      <c r="K10" s="170">
        <v>158809.78</v>
      </c>
      <c r="L10" s="170">
        <v>36472.21</v>
      </c>
      <c r="M10" s="170">
        <v>0</v>
      </c>
      <c r="N10" s="170">
        <v>74280.87</v>
      </c>
    </row>
    <row r="11" spans="1:14" ht="25.5" x14ac:dyDescent="0.2">
      <c r="B11" s="128" t="s">
        <v>371</v>
      </c>
      <c r="C11" s="168" t="s">
        <v>430</v>
      </c>
      <c r="D11" s="169">
        <v>13273793.620000001</v>
      </c>
      <c r="E11" s="170">
        <v>58443.540000001536</v>
      </c>
      <c r="F11" s="170">
        <v>798289.34999999986</v>
      </c>
      <c r="G11" s="170">
        <v>661777.50999999989</v>
      </c>
      <c r="H11" s="170">
        <v>2999148.3800000008</v>
      </c>
      <c r="I11" s="170">
        <v>5374586.2799999993</v>
      </c>
      <c r="J11" s="170">
        <v>3111985.7</v>
      </c>
      <c r="K11" s="170">
        <v>158809.78</v>
      </c>
      <c r="L11" s="170">
        <v>36472.21</v>
      </c>
      <c r="M11" s="170">
        <v>0</v>
      </c>
      <c r="N11" s="170">
        <v>74280.87</v>
      </c>
    </row>
    <row r="12" spans="1:14" x14ac:dyDescent="0.2">
      <c r="B12" s="123" t="s">
        <v>119</v>
      </c>
      <c r="C12" s="171"/>
      <c r="D12" s="165"/>
      <c r="E12" s="167"/>
      <c r="F12" s="167"/>
      <c r="G12" s="167"/>
      <c r="H12" s="167"/>
      <c r="I12" s="167"/>
      <c r="J12" s="167"/>
      <c r="K12" s="167"/>
      <c r="L12" s="167"/>
      <c r="M12" s="167"/>
      <c r="N12" s="167"/>
    </row>
    <row r="13" spans="1:14" ht="51" x14ac:dyDescent="0.2">
      <c r="B13" s="128" t="s">
        <v>374</v>
      </c>
      <c r="C13" s="168" t="s">
        <v>430</v>
      </c>
      <c r="D13" s="169">
        <v>13273793.620000001</v>
      </c>
      <c r="E13" s="170">
        <v>58443.540000001536</v>
      </c>
      <c r="F13" s="170">
        <v>798289.34999999986</v>
      </c>
      <c r="G13" s="170">
        <v>661777.50999999989</v>
      </c>
      <c r="H13" s="170">
        <v>2999148.3800000008</v>
      </c>
      <c r="I13" s="170">
        <v>5374586.2799999993</v>
      </c>
      <c r="J13" s="170">
        <v>3111985.7</v>
      </c>
      <c r="K13" s="170">
        <v>158809.78</v>
      </c>
      <c r="L13" s="170">
        <v>36472.21</v>
      </c>
      <c r="M13" s="170">
        <v>0</v>
      </c>
      <c r="N13" s="170">
        <v>74280.87</v>
      </c>
    </row>
    <row r="14" spans="1:14" ht="25.5" x14ac:dyDescent="0.2">
      <c r="B14" s="128" t="s">
        <v>375</v>
      </c>
      <c r="C14" s="168" t="s">
        <v>430</v>
      </c>
      <c r="D14" s="169">
        <v>13273793.620000001</v>
      </c>
      <c r="E14" s="170">
        <v>58443.540000001536</v>
      </c>
      <c r="F14" s="170">
        <v>798289.34999999986</v>
      </c>
      <c r="G14" s="170">
        <v>661777.50999999989</v>
      </c>
      <c r="H14" s="170">
        <v>2999148.3800000008</v>
      </c>
      <c r="I14" s="170">
        <v>5374586.2799999993</v>
      </c>
      <c r="J14" s="170">
        <v>3111985.7</v>
      </c>
      <c r="K14" s="170">
        <v>158809.78</v>
      </c>
      <c r="L14" s="170">
        <v>36472.21</v>
      </c>
      <c r="M14" s="170">
        <v>0</v>
      </c>
      <c r="N14" s="170">
        <v>74280.87</v>
      </c>
    </row>
    <row r="15" spans="1:14" x14ac:dyDescent="0.2">
      <c r="B15" s="123" t="s">
        <v>125</v>
      </c>
      <c r="C15" s="172"/>
      <c r="D15" s="173"/>
      <c r="E15" s="174"/>
      <c r="F15" s="174"/>
      <c r="G15" s="174"/>
      <c r="H15" s="174"/>
      <c r="I15" s="174"/>
      <c r="J15" s="174"/>
      <c r="K15" s="174"/>
      <c r="L15" s="174"/>
      <c r="M15" s="174"/>
      <c r="N15" s="174"/>
    </row>
    <row r="16" spans="1:14" ht="25.5" x14ac:dyDescent="0.2">
      <c r="B16" s="128" t="s">
        <v>376</v>
      </c>
      <c r="C16" s="168" t="s">
        <v>430</v>
      </c>
      <c r="D16" s="169">
        <v>13273793.620000001</v>
      </c>
      <c r="E16" s="170">
        <v>58443.540000001536</v>
      </c>
      <c r="F16" s="170">
        <v>798289.34999999986</v>
      </c>
      <c r="G16" s="170">
        <v>661777.50999999989</v>
      </c>
      <c r="H16" s="170">
        <v>2999148.3800000008</v>
      </c>
      <c r="I16" s="170">
        <v>5374586.2799999993</v>
      </c>
      <c r="J16" s="170">
        <v>3111985.7</v>
      </c>
      <c r="K16" s="170">
        <v>158809.78</v>
      </c>
      <c r="L16" s="170">
        <v>36472.21</v>
      </c>
      <c r="M16" s="170">
        <v>0</v>
      </c>
      <c r="N16" s="170">
        <v>74280.87</v>
      </c>
    </row>
    <row r="17" spans="2:14" x14ac:dyDescent="0.2">
      <c r="B17" s="123" t="s">
        <v>129</v>
      </c>
      <c r="C17" s="171"/>
      <c r="D17" s="165"/>
      <c r="E17" s="167"/>
      <c r="F17" s="167"/>
      <c r="G17" s="167"/>
      <c r="H17" s="167"/>
      <c r="I17" s="167"/>
      <c r="J17" s="167"/>
      <c r="K17" s="167"/>
      <c r="L17" s="167"/>
      <c r="M17" s="167"/>
      <c r="N17" s="167"/>
    </row>
    <row r="18" spans="2:14" ht="25.5" x14ac:dyDescent="0.2">
      <c r="B18" s="128" t="s">
        <v>377</v>
      </c>
      <c r="C18" s="168" t="s">
        <v>430</v>
      </c>
      <c r="D18" s="169">
        <v>13273793.620000001</v>
      </c>
      <c r="E18" s="170">
        <v>58443.540000001536</v>
      </c>
      <c r="F18" s="170">
        <v>798289.34999999986</v>
      </c>
      <c r="G18" s="170">
        <v>661777.50999999989</v>
      </c>
      <c r="H18" s="170">
        <v>2999148.3800000008</v>
      </c>
      <c r="I18" s="170">
        <v>5374586.2799999993</v>
      </c>
      <c r="J18" s="170">
        <v>3111985.7</v>
      </c>
      <c r="K18" s="170">
        <v>158809.78</v>
      </c>
      <c r="L18" s="170">
        <v>36472.21</v>
      </c>
      <c r="M18" s="170">
        <v>0</v>
      </c>
      <c r="N18" s="170">
        <v>74280.87</v>
      </c>
    </row>
    <row r="19" spans="2:14" ht="25.5" x14ac:dyDescent="0.2">
      <c r="B19" s="128" t="s">
        <v>378</v>
      </c>
      <c r="C19" s="168" t="s">
        <v>430</v>
      </c>
      <c r="D19" s="169">
        <v>13273793.620000001</v>
      </c>
      <c r="E19" s="170">
        <v>58443.540000001536</v>
      </c>
      <c r="F19" s="170">
        <v>798289.34999999986</v>
      </c>
      <c r="G19" s="170">
        <v>661777.50999999989</v>
      </c>
      <c r="H19" s="170">
        <v>2999148.3800000008</v>
      </c>
      <c r="I19" s="170">
        <v>5374586.2799999993</v>
      </c>
      <c r="J19" s="170">
        <v>3111985.7</v>
      </c>
      <c r="K19" s="170">
        <v>158809.78</v>
      </c>
      <c r="L19" s="170">
        <v>36472.21</v>
      </c>
      <c r="M19" s="170">
        <v>0</v>
      </c>
      <c r="N19" s="170">
        <v>74280.87</v>
      </c>
    </row>
    <row r="20" spans="2:14" ht="25.5" x14ac:dyDescent="0.2">
      <c r="B20" s="128" t="s">
        <v>379</v>
      </c>
      <c r="C20" s="168" t="s">
        <v>430</v>
      </c>
      <c r="D20" s="169">
        <v>13273793.620000001</v>
      </c>
      <c r="E20" s="170">
        <v>58443.540000001536</v>
      </c>
      <c r="F20" s="170">
        <v>798289.34999999986</v>
      </c>
      <c r="G20" s="170">
        <v>661777.50999999989</v>
      </c>
      <c r="H20" s="170">
        <v>2999148.3800000008</v>
      </c>
      <c r="I20" s="170">
        <v>5374586.2799999993</v>
      </c>
      <c r="J20" s="170">
        <v>3111985.7</v>
      </c>
      <c r="K20" s="170">
        <v>158809.78</v>
      </c>
      <c r="L20" s="170">
        <v>36472.21</v>
      </c>
      <c r="M20" s="170">
        <v>0</v>
      </c>
      <c r="N20" s="170">
        <v>74280.87</v>
      </c>
    </row>
    <row r="21" spans="2:14" ht="25.5" x14ac:dyDescent="0.2">
      <c r="B21" s="128" t="s">
        <v>380</v>
      </c>
      <c r="C21" s="168" t="s">
        <v>430</v>
      </c>
      <c r="D21" s="169">
        <v>13273793.620000001</v>
      </c>
      <c r="E21" s="170">
        <v>58443.540000001536</v>
      </c>
      <c r="F21" s="170">
        <v>798289.34999999986</v>
      </c>
      <c r="G21" s="170">
        <v>661777.50999999989</v>
      </c>
      <c r="H21" s="170">
        <v>2999148.3800000008</v>
      </c>
      <c r="I21" s="170">
        <v>5374586.2799999993</v>
      </c>
      <c r="J21" s="170">
        <v>3111985.7</v>
      </c>
      <c r="K21" s="170">
        <v>158809.78</v>
      </c>
      <c r="L21" s="170">
        <v>36472.21</v>
      </c>
      <c r="M21" s="170">
        <v>0</v>
      </c>
      <c r="N21" s="170">
        <v>74280.87</v>
      </c>
    </row>
    <row r="22" spans="2:14" ht="25.5" x14ac:dyDescent="0.2">
      <c r="B22" s="128" t="s">
        <v>381</v>
      </c>
      <c r="C22" s="168" t="s">
        <v>430</v>
      </c>
      <c r="D22" s="169">
        <v>13273793.620000001</v>
      </c>
      <c r="E22" s="170">
        <v>58443.540000001536</v>
      </c>
      <c r="F22" s="170">
        <v>798289.34999999986</v>
      </c>
      <c r="G22" s="170">
        <v>661777.50999999989</v>
      </c>
      <c r="H22" s="170">
        <v>2999148.3800000008</v>
      </c>
      <c r="I22" s="170">
        <v>5374586.2799999993</v>
      </c>
      <c r="J22" s="170">
        <v>3111985.7</v>
      </c>
      <c r="K22" s="170">
        <v>158809.78</v>
      </c>
      <c r="L22" s="170">
        <v>36472.21</v>
      </c>
      <c r="M22" s="170">
        <v>0</v>
      </c>
      <c r="N22" s="170">
        <v>74280.87</v>
      </c>
    </row>
    <row r="23" spans="2:14" ht="25.5" x14ac:dyDescent="0.2">
      <c r="B23" s="175" t="s">
        <v>382</v>
      </c>
      <c r="C23" s="168" t="s">
        <v>430</v>
      </c>
      <c r="D23" s="169">
        <v>13273793.620000001</v>
      </c>
      <c r="E23" s="170">
        <v>58443.540000001536</v>
      </c>
      <c r="F23" s="170">
        <v>798289.34999999986</v>
      </c>
      <c r="G23" s="170">
        <v>661777.50999999989</v>
      </c>
      <c r="H23" s="170">
        <v>2999148.3800000008</v>
      </c>
      <c r="I23" s="170">
        <v>5374586.2799999993</v>
      </c>
      <c r="J23" s="170">
        <v>3111985.7</v>
      </c>
      <c r="K23" s="170">
        <v>158809.78</v>
      </c>
      <c r="L23" s="170">
        <v>36472.21</v>
      </c>
      <c r="M23" s="170">
        <v>0</v>
      </c>
      <c r="N23" s="170">
        <v>74280.87</v>
      </c>
    </row>
    <row r="24" spans="2:14" x14ac:dyDescent="0.2">
      <c r="B24" s="123" t="s">
        <v>143</v>
      </c>
      <c r="C24" s="171"/>
      <c r="D24" s="165"/>
      <c r="E24" s="167"/>
      <c r="F24" s="167"/>
      <c r="G24" s="167"/>
      <c r="H24" s="167"/>
      <c r="I24" s="167"/>
      <c r="J24" s="167"/>
      <c r="K24" s="167"/>
      <c r="L24" s="167"/>
      <c r="M24" s="167"/>
      <c r="N24" s="167"/>
    </row>
    <row r="25" spans="2:14" ht="25.5" x14ac:dyDescent="0.2">
      <c r="B25" s="128" t="s">
        <v>383</v>
      </c>
      <c r="C25" s="168" t="s">
        <v>430</v>
      </c>
      <c r="D25" s="169">
        <v>13273793.620000001</v>
      </c>
      <c r="E25" s="170">
        <v>58443.540000001536</v>
      </c>
      <c r="F25" s="170">
        <v>798289.34999999986</v>
      </c>
      <c r="G25" s="170">
        <v>661777.50999999989</v>
      </c>
      <c r="H25" s="170">
        <v>2999148.3800000008</v>
      </c>
      <c r="I25" s="170">
        <v>5374586.2799999993</v>
      </c>
      <c r="J25" s="170">
        <v>3111985.7</v>
      </c>
      <c r="K25" s="170">
        <v>158809.78</v>
      </c>
      <c r="L25" s="170">
        <v>36472.21</v>
      </c>
      <c r="M25" s="170">
        <v>0</v>
      </c>
      <c r="N25" s="170">
        <v>74280.87</v>
      </c>
    </row>
    <row r="26" spans="2:14" ht="25.5" x14ac:dyDescent="0.2">
      <c r="B26" s="128" t="s">
        <v>384</v>
      </c>
      <c r="C26" s="168" t="s">
        <v>430</v>
      </c>
      <c r="D26" s="169">
        <v>13273793.620000001</v>
      </c>
      <c r="E26" s="170">
        <v>58443.540000001536</v>
      </c>
      <c r="F26" s="170">
        <v>798289.34999999986</v>
      </c>
      <c r="G26" s="170">
        <v>661777.50999999989</v>
      </c>
      <c r="H26" s="170">
        <v>2999148.3800000008</v>
      </c>
      <c r="I26" s="170">
        <v>5374586.2799999993</v>
      </c>
      <c r="J26" s="170">
        <v>3111985.7</v>
      </c>
      <c r="K26" s="170">
        <v>158809.78</v>
      </c>
      <c r="L26" s="170">
        <v>36472.21</v>
      </c>
      <c r="M26" s="170">
        <v>0</v>
      </c>
      <c r="N26" s="170">
        <v>74280.87</v>
      </c>
    </row>
    <row r="27" spans="2:14" ht="25.5" x14ac:dyDescent="0.2">
      <c r="B27" s="128" t="s">
        <v>385</v>
      </c>
      <c r="C27" s="168" t="s">
        <v>430</v>
      </c>
      <c r="D27" s="169">
        <v>13273793.620000001</v>
      </c>
      <c r="E27" s="170">
        <v>58443.540000001536</v>
      </c>
      <c r="F27" s="170">
        <v>798289.34999999986</v>
      </c>
      <c r="G27" s="170">
        <v>661777.50999999989</v>
      </c>
      <c r="H27" s="170">
        <v>2999148.3800000008</v>
      </c>
      <c r="I27" s="170">
        <v>5374586.2799999993</v>
      </c>
      <c r="J27" s="170">
        <v>3111985.7</v>
      </c>
      <c r="K27" s="170">
        <v>158809.78</v>
      </c>
      <c r="L27" s="170">
        <v>36472.21</v>
      </c>
      <c r="M27" s="170">
        <v>0</v>
      </c>
      <c r="N27" s="170">
        <v>74280.87</v>
      </c>
    </row>
    <row r="28" spans="2:14" ht="25.5" x14ac:dyDescent="0.2">
      <c r="B28" s="128" t="s">
        <v>386</v>
      </c>
      <c r="C28" s="168" t="s">
        <v>430</v>
      </c>
      <c r="D28" s="169">
        <v>13273793.620000001</v>
      </c>
      <c r="E28" s="170">
        <v>58443.540000001536</v>
      </c>
      <c r="F28" s="170">
        <v>798289.34999999986</v>
      </c>
      <c r="G28" s="170">
        <v>661777.50999999989</v>
      </c>
      <c r="H28" s="170">
        <v>2999148.3800000008</v>
      </c>
      <c r="I28" s="170">
        <v>5374586.2799999993</v>
      </c>
      <c r="J28" s="170">
        <v>3111985.7</v>
      </c>
      <c r="K28" s="170">
        <v>158809.78</v>
      </c>
      <c r="L28" s="170">
        <v>36472.21</v>
      </c>
      <c r="M28" s="170">
        <v>0</v>
      </c>
      <c r="N28" s="170">
        <v>74280.87</v>
      </c>
    </row>
    <row r="29" spans="2:14" x14ac:dyDescent="0.2">
      <c r="B29" s="123" t="s">
        <v>154</v>
      </c>
      <c r="C29" s="171"/>
      <c r="D29" s="176"/>
      <c r="E29" s="167"/>
      <c r="F29" s="167"/>
      <c r="G29" s="167"/>
      <c r="H29" s="167"/>
      <c r="I29" s="167"/>
      <c r="J29" s="167"/>
      <c r="K29" s="167"/>
      <c r="L29" s="167"/>
      <c r="M29" s="167"/>
      <c r="N29" s="167"/>
    </row>
    <row r="30" spans="2:14" ht="25.5" x14ac:dyDescent="0.2">
      <c r="B30" s="128" t="s">
        <v>389</v>
      </c>
      <c r="C30" s="168" t="s">
        <v>430</v>
      </c>
      <c r="D30" s="169">
        <v>13273793.620000001</v>
      </c>
      <c r="E30" s="170">
        <v>58443.540000001536</v>
      </c>
      <c r="F30" s="170">
        <v>798289.34999999986</v>
      </c>
      <c r="G30" s="170">
        <v>661777.50999999989</v>
      </c>
      <c r="H30" s="170">
        <v>2999148.3800000008</v>
      </c>
      <c r="I30" s="170">
        <v>5374586.2799999993</v>
      </c>
      <c r="J30" s="170">
        <v>3111985.7</v>
      </c>
      <c r="K30" s="170">
        <v>158809.78</v>
      </c>
      <c r="L30" s="170">
        <v>36472.21</v>
      </c>
      <c r="M30" s="170">
        <v>0</v>
      </c>
      <c r="N30" s="170">
        <v>74280.87</v>
      </c>
    </row>
    <row r="31" spans="2:14" ht="25.5" x14ac:dyDescent="0.2">
      <c r="B31" s="128" t="s">
        <v>390</v>
      </c>
      <c r="C31" s="168" t="s">
        <v>430</v>
      </c>
      <c r="D31" s="169">
        <v>13273793.620000001</v>
      </c>
      <c r="E31" s="170">
        <v>58443.540000001536</v>
      </c>
      <c r="F31" s="170">
        <v>798289.34999999986</v>
      </c>
      <c r="G31" s="170">
        <v>661777.50999999989</v>
      </c>
      <c r="H31" s="170">
        <v>2999148.3800000008</v>
      </c>
      <c r="I31" s="170">
        <v>5374586.2799999993</v>
      </c>
      <c r="J31" s="170">
        <v>3111985.7</v>
      </c>
      <c r="K31" s="170">
        <v>158809.78</v>
      </c>
      <c r="L31" s="170">
        <v>36472.21</v>
      </c>
      <c r="M31" s="170">
        <v>0</v>
      </c>
      <c r="N31" s="170">
        <v>74280.87</v>
      </c>
    </row>
    <row r="32" spans="2:14" ht="25.5" x14ac:dyDescent="0.2">
      <c r="B32" s="128" t="s">
        <v>391</v>
      </c>
      <c r="C32" s="168" t="s">
        <v>430</v>
      </c>
      <c r="D32" s="169">
        <v>13273793.620000001</v>
      </c>
      <c r="E32" s="170">
        <v>58443.540000001536</v>
      </c>
      <c r="F32" s="170">
        <v>798289.34999999986</v>
      </c>
      <c r="G32" s="170">
        <v>661777.50999999989</v>
      </c>
      <c r="H32" s="170">
        <v>2999148.3800000008</v>
      </c>
      <c r="I32" s="170">
        <v>5374586.2799999993</v>
      </c>
      <c r="J32" s="170">
        <v>3111985.7</v>
      </c>
      <c r="K32" s="170">
        <v>158809.78</v>
      </c>
      <c r="L32" s="170">
        <v>36472.21</v>
      </c>
      <c r="M32" s="170">
        <v>0</v>
      </c>
      <c r="N32" s="170">
        <v>74280.87</v>
      </c>
    </row>
    <row r="33" spans="2:14" x14ac:dyDescent="0.2">
      <c r="B33" s="123" t="s">
        <v>167</v>
      </c>
      <c r="C33" s="171"/>
      <c r="D33" s="176"/>
      <c r="E33" s="167"/>
      <c r="F33" s="167"/>
      <c r="G33" s="167"/>
      <c r="H33" s="167"/>
      <c r="I33" s="167"/>
      <c r="J33" s="167"/>
      <c r="K33" s="167"/>
      <c r="L33" s="167"/>
      <c r="M33" s="167"/>
      <c r="N33" s="167"/>
    </row>
    <row r="34" spans="2:14" ht="25.5" x14ac:dyDescent="0.2">
      <c r="B34" s="128" t="s">
        <v>392</v>
      </c>
      <c r="C34" s="168" t="s">
        <v>430</v>
      </c>
      <c r="D34" s="169">
        <v>13273793.620000001</v>
      </c>
      <c r="E34" s="170">
        <v>58443.540000001536</v>
      </c>
      <c r="F34" s="170">
        <v>798289.34999999986</v>
      </c>
      <c r="G34" s="170">
        <v>661777.50999999989</v>
      </c>
      <c r="H34" s="170">
        <v>2999148.3800000008</v>
      </c>
      <c r="I34" s="170">
        <v>5374586.2799999993</v>
      </c>
      <c r="J34" s="170">
        <v>3111985.7</v>
      </c>
      <c r="K34" s="170">
        <v>158809.78</v>
      </c>
      <c r="L34" s="170">
        <v>36472.21</v>
      </c>
      <c r="M34" s="170">
        <v>0</v>
      </c>
      <c r="N34" s="170">
        <v>74280.87</v>
      </c>
    </row>
    <row r="35" spans="2:14" ht="25.5" x14ac:dyDescent="0.2">
      <c r="B35" s="128" t="s">
        <v>393</v>
      </c>
      <c r="C35" s="168" t="s">
        <v>430</v>
      </c>
      <c r="D35" s="169">
        <v>13273793.620000001</v>
      </c>
      <c r="E35" s="170">
        <v>58443.540000001536</v>
      </c>
      <c r="F35" s="170">
        <v>798289.34999999986</v>
      </c>
      <c r="G35" s="170">
        <v>661777.50999999989</v>
      </c>
      <c r="H35" s="170">
        <v>2999148.3800000008</v>
      </c>
      <c r="I35" s="170">
        <v>5374586.2799999993</v>
      </c>
      <c r="J35" s="170">
        <v>3111985.7</v>
      </c>
      <c r="K35" s="170">
        <v>158809.78</v>
      </c>
      <c r="L35" s="170">
        <v>36472.21</v>
      </c>
      <c r="M35" s="170">
        <v>0</v>
      </c>
      <c r="N35" s="170">
        <v>74280.87</v>
      </c>
    </row>
    <row r="36" spans="2:14" x14ac:dyDescent="0.2">
      <c r="B36" s="123" t="s">
        <v>173</v>
      </c>
      <c r="C36" s="171"/>
      <c r="D36" s="165"/>
      <c r="E36" s="167"/>
      <c r="F36" s="167"/>
      <c r="G36" s="167"/>
      <c r="H36" s="167"/>
      <c r="I36" s="167"/>
      <c r="J36" s="167"/>
      <c r="K36" s="167"/>
      <c r="L36" s="167"/>
      <c r="M36" s="167"/>
      <c r="N36" s="167"/>
    </row>
    <row r="37" spans="2:14" ht="25.5" x14ac:dyDescent="0.2">
      <c r="B37" s="128" t="s">
        <v>394</v>
      </c>
      <c r="C37" s="168" t="s">
        <v>430</v>
      </c>
      <c r="D37" s="169">
        <v>13273793.620000001</v>
      </c>
      <c r="E37" s="170">
        <v>58443.540000001536</v>
      </c>
      <c r="F37" s="170">
        <v>798289.34999999986</v>
      </c>
      <c r="G37" s="170">
        <v>661777.50999999989</v>
      </c>
      <c r="H37" s="170">
        <v>2999148.3800000008</v>
      </c>
      <c r="I37" s="170">
        <v>5374586.2799999993</v>
      </c>
      <c r="J37" s="170">
        <v>3111985.7</v>
      </c>
      <c r="K37" s="170">
        <v>158809.78</v>
      </c>
      <c r="L37" s="170">
        <v>36472.21</v>
      </c>
      <c r="M37" s="170">
        <v>0</v>
      </c>
      <c r="N37" s="170">
        <v>74280.87</v>
      </c>
    </row>
    <row r="38" spans="2:14" ht="25.5" x14ac:dyDescent="0.2">
      <c r="B38" s="128" t="s">
        <v>395</v>
      </c>
      <c r="C38" s="168" t="s">
        <v>430</v>
      </c>
      <c r="D38" s="169">
        <v>13273793.620000001</v>
      </c>
      <c r="E38" s="170">
        <v>58443.540000001536</v>
      </c>
      <c r="F38" s="170">
        <v>798289.34999999986</v>
      </c>
      <c r="G38" s="170">
        <v>661777.50999999989</v>
      </c>
      <c r="H38" s="170">
        <v>2999148.3800000008</v>
      </c>
      <c r="I38" s="170">
        <v>5374586.2799999993</v>
      </c>
      <c r="J38" s="170">
        <v>3111985.7</v>
      </c>
      <c r="K38" s="170">
        <v>158809.78</v>
      </c>
      <c r="L38" s="170">
        <v>36472.21</v>
      </c>
      <c r="M38" s="170">
        <v>0</v>
      </c>
      <c r="N38" s="170">
        <v>74280.87</v>
      </c>
    </row>
    <row r="39" spans="2:14" ht="25.5" x14ac:dyDescent="0.2">
      <c r="B39" s="128" t="s">
        <v>396</v>
      </c>
      <c r="C39" s="168" t="s">
        <v>430</v>
      </c>
      <c r="D39" s="169">
        <v>13273793.620000001</v>
      </c>
      <c r="E39" s="170">
        <v>58443.540000001536</v>
      </c>
      <c r="F39" s="170">
        <v>798289.34999999986</v>
      </c>
      <c r="G39" s="170">
        <v>661777.50999999989</v>
      </c>
      <c r="H39" s="170">
        <v>2999148.3800000008</v>
      </c>
      <c r="I39" s="170">
        <v>5374586.2799999993</v>
      </c>
      <c r="J39" s="170">
        <v>3111985.7</v>
      </c>
      <c r="K39" s="170">
        <v>158809.78</v>
      </c>
      <c r="L39" s="170">
        <v>36472.21</v>
      </c>
      <c r="M39" s="170">
        <v>0</v>
      </c>
      <c r="N39" s="170">
        <v>74280.87</v>
      </c>
    </row>
    <row r="40" spans="2:14" ht="25.5" x14ac:dyDescent="0.2">
      <c r="B40" s="128" t="s">
        <v>397</v>
      </c>
      <c r="C40" s="168" t="s">
        <v>430</v>
      </c>
      <c r="D40" s="169">
        <v>13273793.620000001</v>
      </c>
      <c r="E40" s="170">
        <v>58443.540000001536</v>
      </c>
      <c r="F40" s="170">
        <v>798289.34999999986</v>
      </c>
      <c r="G40" s="170">
        <v>661777.50999999989</v>
      </c>
      <c r="H40" s="170">
        <v>2999148.3800000008</v>
      </c>
      <c r="I40" s="170">
        <v>5374586.2799999993</v>
      </c>
      <c r="J40" s="170">
        <v>3111985.7</v>
      </c>
      <c r="K40" s="170">
        <v>158809.78</v>
      </c>
      <c r="L40" s="170">
        <v>36472.21</v>
      </c>
      <c r="M40" s="170">
        <v>0</v>
      </c>
      <c r="N40" s="170">
        <v>74280.87</v>
      </c>
    </row>
    <row r="41" spans="2:14" ht="25.5" x14ac:dyDescent="0.2">
      <c r="B41" s="128" t="s">
        <v>398</v>
      </c>
      <c r="C41" s="168" t="s">
        <v>430</v>
      </c>
      <c r="D41" s="169">
        <v>13273793.620000001</v>
      </c>
      <c r="E41" s="170">
        <v>58443.540000001536</v>
      </c>
      <c r="F41" s="170">
        <v>798289.34999999986</v>
      </c>
      <c r="G41" s="170">
        <v>661777.50999999989</v>
      </c>
      <c r="H41" s="170">
        <v>2999148.3800000008</v>
      </c>
      <c r="I41" s="170">
        <v>5374586.2799999993</v>
      </c>
      <c r="J41" s="170">
        <v>3111985.7</v>
      </c>
      <c r="K41" s="170">
        <v>158809.78</v>
      </c>
      <c r="L41" s="170">
        <v>36472.21</v>
      </c>
      <c r="M41" s="170">
        <v>0</v>
      </c>
      <c r="N41" s="170">
        <v>74280.87</v>
      </c>
    </row>
    <row r="42" spans="2:14" ht="25.5" x14ac:dyDescent="0.2">
      <c r="B42" s="128" t="s">
        <v>399</v>
      </c>
      <c r="C42" s="168" t="s">
        <v>430</v>
      </c>
      <c r="D42" s="169">
        <v>13273793.620000001</v>
      </c>
      <c r="E42" s="170">
        <v>58443.540000001536</v>
      </c>
      <c r="F42" s="170">
        <v>798289.34999999986</v>
      </c>
      <c r="G42" s="170">
        <v>661777.50999999989</v>
      </c>
      <c r="H42" s="170">
        <v>2999148.3800000008</v>
      </c>
      <c r="I42" s="170">
        <v>5374586.2799999993</v>
      </c>
      <c r="J42" s="170">
        <v>3111985.7</v>
      </c>
      <c r="K42" s="170">
        <v>158809.78</v>
      </c>
      <c r="L42" s="170">
        <v>36472.21</v>
      </c>
      <c r="M42" s="170">
        <v>0</v>
      </c>
      <c r="N42" s="170">
        <v>74280.87</v>
      </c>
    </row>
    <row r="43" spans="2:14" ht="25.5" x14ac:dyDescent="0.2">
      <c r="B43" s="128" t="s">
        <v>400</v>
      </c>
      <c r="C43" s="168" t="s">
        <v>430</v>
      </c>
      <c r="D43" s="169">
        <v>13273793.620000001</v>
      </c>
      <c r="E43" s="170">
        <v>58443.540000001536</v>
      </c>
      <c r="F43" s="170">
        <v>798289.34999999986</v>
      </c>
      <c r="G43" s="170">
        <v>661777.50999999989</v>
      </c>
      <c r="H43" s="170">
        <v>2999148.3800000008</v>
      </c>
      <c r="I43" s="170">
        <v>5374586.2799999993</v>
      </c>
      <c r="J43" s="170">
        <v>3111985.7</v>
      </c>
      <c r="K43" s="170">
        <v>158809.78</v>
      </c>
      <c r="L43" s="170">
        <v>36472.21</v>
      </c>
      <c r="M43" s="170">
        <v>0</v>
      </c>
      <c r="N43" s="170">
        <v>74280.87</v>
      </c>
    </row>
    <row r="44" spans="2:14" ht="25.5" x14ac:dyDescent="0.2">
      <c r="B44" s="128" t="s">
        <v>401</v>
      </c>
      <c r="C44" s="168" t="s">
        <v>430</v>
      </c>
      <c r="D44" s="169">
        <v>13273793.620000001</v>
      </c>
      <c r="E44" s="170">
        <v>58443.540000001536</v>
      </c>
      <c r="F44" s="170">
        <v>798289.34999999986</v>
      </c>
      <c r="G44" s="170">
        <v>661777.50999999989</v>
      </c>
      <c r="H44" s="170">
        <v>2999148.3800000008</v>
      </c>
      <c r="I44" s="170">
        <v>5374586.2799999993</v>
      </c>
      <c r="J44" s="170">
        <v>3111985.7</v>
      </c>
      <c r="K44" s="170">
        <v>158809.78</v>
      </c>
      <c r="L44" s="170">
        <v>36472.21</v>
      </c>
      <c r="M44" s="170">
        <v>0</v>
      </c>
      <c r="N44" s="170">
        <v>74280.87</v>
      </c>
    </row>
    <row r="45" spans="2:14" ht="25.5" x14ac:dyDescent="0.2">
      <c r="B45" s="128" t="s">
        <v>402</v>
      </c>
      <c r="C45" s="168" t="s">
        <v>430</v>
      </c>
      <c r="D45" s="169">
        <v>13273793.620000001</v>
      </c>
      <c r="E45" s="170">
        <v>58443.540000001536</v>
      </c>
      <c r="F45" s="170">
        <v>798289.34999999986</v>
      </c>
      <c r="G45" s="170">
        <v>661777.50999999989</v>
      </c>
      <c r="H45" s="170">
        <v>2999148.3800000008</v>
      </c>
      <c r="I45" s="170">
        <v>5374586.2799999993</v>
      </c>
      <c r="J45" s="170">
        <v>3111985.7</v>
      </c>
      <c r="K45" s="170">
        <v>158809.78</v>
      </c>
      <c r="L45" s="170">
        <v>36472.21</v>
      </c>
      <c r="M45" s="170">
        <v>0</v>
      </c>
      <c r="N45" s="170">
        <v>74280.87</v>
      </c>
    </row>
    <row r="46" spans="2:14" ht="25.5" x14ac:dyDescent="0.2">
      <c r="B46" s="128" t="s">
        <v>403</v>
      </c>
      <c r="C46" s="168" t="s">
        <v>430</v>
      </c>
      <c r="D46" s="169">
        <v>13273793.620000001</v>
      </c>
      <c r="E46" s="170">
        <v>58443.540000001536</v>
      </c>
      <c r="F46" s="170">
        <v>798289.34999999986</v>
      </c>
      <c r="G46" s="170">
        <v>661777.50999999989</v>
      </c>
      <c r="H46" s="170">
        <v>2999148.3800000008</v>
      </c>
      <c r="I46" s="170">
        <v>5374586.2799999993</v>
      </c>
      <c r="J46" s="170">
        <v>3111985.7</v>
      </c>
      <c r="K46" s="170">
        <v>158809.78</v>
      </c>
      <c r="L46" s="170">
        <v>36472.21</v>
      </c>
      <c r="M46" s="170">
        <v>0</v>
      </c>
      <c r="N46" s="170">
        <v>74280.87</v>
      </c>
    </row>
    <row r="47" spans="2:14" ht="25.5" x14ac:dyDescent="0.2">
      <c r="B47" s="128" t="s">
        <v>404</v>
      </c>
      <c r="C47" s="168" t="s">
        <v>430</v>
      </c>
      <c r="D47" s="169">
        <v>13273793.620000001</v>
      </c>
      <c r="E47" s="170">
        <v>58443.540000001536</v>
      </c>
      <c r="F47" s="170">
        <v>798289.34999999986</v>
      </c>
      <c r="G47" s="170">
        <v>661777.50999999989</v>
      </c>
      <c r="H47" s="170">
        <v>2999148.3800000008</v>
      </c>
      <c r="I47" s="170">
        <v>5374586.2799999993</v>
      </c>
      <c r="J47" s="170">
        <v>3111985.7</v>
      </c>
      <c r="K47" s="170">
        <v>158809.78</v>
      </c>
      <c r="L47" s="170">
        <v>36472.21</v>
      </c>
      <c r="M47" s="170">
        <v>0</v>
      </c>
      <c r="N47" s="170">
        <v>74280.87</v>
      </c>
    </row>
    <row r="48" spans="2:14" ht="25.5" x14ac:dyDescent="0.2">
      <c r="B48" s="128" t="s">
        <v>405</v>
      </c>
      <c r="C48" s="168" t="s">
        <v>430</v>
      </c>
      <c r="D48" s="169">
        <v>13273793.620000001</v>
      </c>
      <c r="E48" s="170">
        <v>58443.540000001536</v>
      </c>
      <c r="F48" s="170">
        <v>798289.34999999986</v>
      </c>
      <c r="G48" s="170">
        <v>661777.50999999989</v>
      </c>
      <c r="H48" s="170">
        <v>2999148.3800000008</v>
      </c>
      <c r="I48" s="170">
        <v>5374586.2799999993</v>
      </c>
      <c r="J48" s="170">
        <v>3111985.7</v>
      </c>
      <c r="K48" s="170">
        <v>158809.78</v>
      </c>
      <c r="L48" s="170">
        <v>36472.21</v>
      </c>
      <c r="M48" s="170">
        <v>0</v>
      </c>
      <c r="N48" s="170">
        <v>74280.87</v>
      </c>
    </row>
    <row r="49" spans="1:18" ht="25.5" x14ac:dyDescent="0.2">
      <c r="B49" s="128" t="s">
        <v>406</v>
      </c>
      <c r="C49" s="168" t="s">
        <v>430</v>
      </c>
      <c r="D49" s="169">
        <v>13273793.620000001</v>
      </c>
      <c r="E49" s="170">
        <v>58443.540000001536</v>
      </c>
      <c r="F49" s="170">
        <v>798289.34999999986</v>
      </c>
      <c r="G49" s="170">
        <v>661777.50999999989</v>
      </c>
      <c r="H49" s="170">
        <v>2999148.3800000008</v>
      </c>
      <c r="I49" s="170">
        <v>5374586.2799999993</v>
      </c>
      <c r="J49" s="170">
        <v>3111985.7</v>
      </c>
      <c r="K49" s="170">
        <v>158809.78</v>
      </c>
      <c r="L49" s="170">
        <v>36472.21</v>
      </c>
      <c r="M49" s="170">
        <v>0</v>
      </c>
      <c r="N49" s="170">
        <v>74280.87</v>
      </c>
    </row>
    <row r="50" spans="1:18" ht="25.5" x14ac:dyDescent="0.2">
      <c r="B50" s="128" t="s">
        <v>407</v>
      </c>
      <c r="C50" s="168" t="s">
        <v>430</v>
      </c>
      <c r="D50" s="169">
        <v>13273793.620000001</v>
      </c>
      <c r="E50" s="170">
        <v>58443.540000001536</v>
      </c>
      <c r="F50" s="170">
        <v>798289.34999999986</v>
      </c>
      <c r="G50" s="170">
        <v>661777.50999999989</v>
      </c>
      <c r="H50" s="170">
        <v>2999148.3800000008</v>
      </c>
      <c r="I50" s="170">
        <v>5374586.2799999993</v>
      </c>
      <c r="J50" s="170">
        <v>3111985.7</v>
      </c>
      <c r="K50" s="170">
        <v>158809.78</v>
      </c>
      <c r="L50" s="170">
        <v>36472.21</v>
      </c>
      <c r="M50" s="170">
        <v>0</v>
      </c>
      <c r="N50" s="170">
        <v>74280.87</v>
      </c>
    </row>
    <row r="51" spans="1:18" ht="25.5" x14ac:dyDescent="0.2">
      <c r="B51" s="175" t="s">
        <v>408</v>
      </c>
      <c r="C51" s="168" t="s">
        <v>430</v>
      </c>
      <c r="D51" s="169">
        <v>13273793.620000001</v>
      </c>
      <c r="E51" s="170">
        <v>58443.540000001536</v>
      </c>
      <c r="F51" s="170">
        <v>798289.34999999986</v>
      </c>
      <c r="G51" s="170">
        <v>661777.50999999989</v>
      </c>
      <c r="H51" s="170">
        <v>2999148.3800000008</v>
      </c>
      <c r="I51" s="170">
        <v>5374586.2799999993</v>
      </c>
      <c r="J51" s="170">
        <v>3111985.7</v>
      </c>
      <c r="K51" s="170">
        <v>158809.78</v>
      </c>
      <c r="L51" s="170">
        <v>36472.21</v>
      </c>
      <c r="M51" s="170">
        <v>0</v>
      </c>
      <c r="N51" s="170">
        <v>74280.87</v>
      </c>
    </row>
    <row r="52" spans="1:18" x14ac:dyDescent="0.2">
      <c r="B52" s="123" t="s">
        <v>206</v>
      </c>
      <c r="C52" s="171"/>
      <c r="D52" s="165"/>
      <c r="E52" s="167"/>
      <c r="F52" s="167"/>
      <c r="G52" s="167"/>
      <c r="H52" s="167"/>
      <c r="I52" s="167"/>
      <c r="J52" s="167"/>
      <c r="K52" s="167"/>
      <c r="L52" s="167"/>
      <c r="M52" s="167"/>
      <c r="N52" s="167"/>
    </row>
    <row r="53" spans="1:18" ht="25.5" x14ac:dyDescent="0.2">
      <c r="B53" s="128" t="s">
        <v>409</v>
      </c>
      <c r="C53" s="168" t="s">
        <v>430</v>
      </c>
      <c r="D53" s="169">
        <v>13273793.620000001</v>
      </c>
      <c r="E53" s="170">
        <v>58443.540000001536</v>
      </c>
      <c r="F53" s="170">
        <v>798289.34999999986</v>
      </c>
      <c r="G53" s="170">
        <v>661777.50999999989</v>
      </c>
      <c r="H53" s="170">
        <v>2999148.3800000008</v>
      </c>
      <c r="I53" s="170">
        <v>5374586.2799999993</v>
      </c>
      <c r="J53" s="170">
        <v>3111985.7</v>
      </c>
      <c r="K53" s="170">
        <v>158809.78</v>
      </c>
      <c r="L53" s="170">
        <v>36472.21</v>
      </c>
      <c r="M53" s="170">
        <v>0</v>
      </c>
      <c r="N53" s="170">
        <v>74280.87</v>
      </c>
    </row>
    <row r="54" spans="1:18" ht="25.5" x14ac:dyDescent="0.2">
      <c r="B54" s="128" t="s">
        <v>410</v>
      </c>
      <c r="C54" s="168" t="s">
        <v>430</v>
      </c>
      <c r="D54" s="169">
        <v>13273793.620000001</v>
      </c>
      <c r="E54" s="170">
        <v>58443.540000001536</v>
      </c>
      <c r="F54" s="170">
        <v>798289.34999999986</v>
      </c>
      <c r="G54" s="170">
        <v>661777.50999999989</v>
      </c>
      <c r="H54" s="170">
        <v>2999148.3800000008</v>
      </c>
      <c r="I54" s="170">
        <v>5374586.2799999993</v>
      </c>
      <c r="J54" s="170">
        <v>3111985.7</v>
      </c>
      <c r="K54" s="170">
        <v>158809.78</v>
      </c>
      <c r="L54" s="170">
        <v>36472.21</v>
      </c>
      <c r="M54" s="170">
        <v>0</v>
      </c>
      <c r="N54" s="170">
        <v>74280.87</v>
      </c>
    </row>
    <row r="55" spans="1:18" ht="25.5" x14ac:dyDescent="0.2">
      <c r="B55" s="128" t="s">
        <v>411</v>
      </c>
      <c r="C55" s="168" t="s">
        <v>430</v>
      </c>
      <c r="D55" s="169">
        <v>13273793.620000001</v>
      </c>
      <c r="E55" s="170">
        <v>58443.540000001536</v>
      </c>
      <c r="F55" s="170">
        <v>798289.34999999986</v>
      </c>
      <c r="G55" s="170">
        <v>661777.50999999989</v>
      </c>
      <c r="H55" s="170">
        <v>2999148.3800000008</v>
      </c>
      <c r="I55" s="170">
        <v>5374586.2799999993</v>
      </c>
      <c r="J55" s="170">
        <v>3111985.7</v>
      </c>
      <c r="K55" s="170">
        <v>158809.78</v>
      </c>
      <c r="L55" s="170">
        <v>36472.21</v>
      </c>
      <c r="M55" s="170">
        <v>0</v>
      </c>
      <c r="N55" s="170">
        <v>74280.87</v>
      </c>
    </row>
    <row r="56" spans="1:18" ht="25.5" x14ac:dyDescent="0.2">
      <c r="B56" s="128" t="s">
        <v>412</v>
      </c>
      <c r="C56" s="168" t="s">
        <v>430</v>
      </c>
      <c r="D56" s="169">
        <v>13273793.620000001</v>
      </c>
      <c r="E56" s="170">
        <v>58443.540000001536</v>
      </c>
      <c r="F56" s="170">
        <v>798289.34999999986</v>
      </c>
      <c r="G56" s="170">
        <v>661777.50999999989</v>
      </c>
      <c r="H56" s="170">
        <v>2999148.3800000008</v>
      </c>
      <c r="I56" s="170">
        <v>5374586.2799999993</v>
      </c>
      <c r="J56" s="170">
        <v>3111985.7</v>
      </c>
      <c r="K56" s="170">
        <v>158809.78</v>
      </c>
      <c r="L56" s="170">
        <v>36472.21</v>
      </c>
      <c r="M56" s="170">
        <v>0</v>
      </c>
      <c r="N56" s="170">
        <v>74280.87</v>
      </c>
    </row>
    <row r="57" spans="1:18" ht="25.5" x14ac:dyDescent="0.2">
      <c r="B57" s="128" t="s">
        <v>413</v>
      </c>
      <c r="C57" s="168" t="s">
        <v>430</v>
      </c>
      <c r="D57" s="169">
        <v>13273793.620000001</v>
      </c>
      <c r="E57" s="170">
        <v>58443.540000001536</v>
      </c>
      <c r="F57" s="170">
        <v>798289.34999999986</v>
      </c>
      <c r="G57" s="170">
        <v>661777.50999999989</v>
      </c>
      <c r="H57" s="170">
        <v>2999148.3800000008</v>
      </c>
      <c r="I57" s="170">
        <v>5374586.2799999993</v>
      </c>
      <c r="J57" s="170">
        <v>3111985.7</v>
      </c>
      <c r="K57" s="170">
        <v>158809.78</v>
      </c>
      <c r="L57" s="170">
        <v>36472.21</v>
      </c>
      <c r="M57" s="170">
        <v>0</v>
      </c>
      <c r="N57" s="170">
        <v>74280.87</v>
      </c>
    </row>
    <row r="58" spans="1:18" ht="25.5" x14ac:dyDescent="0.2">
      <c r="B58" s="128" t="s">
        <v>415</v>
      </c>
      <c r="C58" s="168" t="s">
        <v>430</v>
      </c>
      <c r="D58" s="169">
        <v>13273793.620000001</v>
      </c>
      <c r="E58" s="170">
        <v>58443.540000001536</v>
      </c>
      <c r="F58" s="170">
        <v>798289.34999999986</v>
      </c>
      <c r="G58" s="170">
        <v>661777.50999999989</v>
      </c>
      <c r="H58" s="170">
        <v>2999148.3800000008</v>
      </c>
      <c r="I58" s="170">
        <v>5374586.2799999993</v>
      </c>
      <c r="J58" s="170">
        <v>3111985.7</v>
      </c>
      <c r="K58" s="170">
        <v>158809.78</v>
      </c>
      <c r="L58" s="170">
        <v>36472.21</v>
      </c>
      <c r="M58" s="170">
        <v>0</v>
      </c>
      <c r="N58" s="170">
        <v>74280.87</v>
      </c>
    </row>
    <row r="59" spans="1:18" ht="6.75" customHeight="1" x14ac:dyDescent="0.2"/>
    <row r="60" spans="1:18" x14ac:dyDescent="0.2">
      <c r="B60" s="255" t="s">
        <v>347</v>
      </c>
      <c r="C60" s="256"/>
      <c r="D60" s="169">
        <f>SUM(E60:N60)</f>
        <v>100</v>
      </c>
      <c r="E60" s="177">
        <v>9.2043503461365113</v>
      </c>
      <c r="F60" s="177">
        <v>11.620241647252886</v>
      </c>
      <c r="G60" s="177">
        <v>8.1872509859541545</v>
      </c>
      <c r="H60" s="177">
        <v>17.505697721471794</v>
      </c>
      <c r="I60" s="177">
        <v>18.149416117365401</v>
      </c>
      <c r="J60" s="177">
        <v>21.462580817400159</v>
      </c>
      <c r="K60" s="177">
        <v>4.4996812881778894</v>
      </c>
      <c r="L60" s="177">
        <v>2.0994671334528377E-2</v>
      </c>
      <c r="M60" s="177">
        <v>0</v>
      </c>
      <c r="N60" s="177">
        <v>9.3497864049066717</v>
      </c>
    </row>
    <row r="61" spans="1:18" x14ac:dyDescent="0.2">
      <c r="B61" s="255" t="s">
        <v>348</v>
      </c>
      <c r="C61" s="256"/>
      <c r="D61" s="169">
        <f>SUM(E61:N61)</f>
        <v>100</v>
      </c>
      <c r="E61" s="177">
        <v>9.2043503461365113</v>
      </c>
      <c r="F61" s="177">
        <v>11.620241647252884</v>
      </c>
      <c r="G61" s="177">
        <v>8.1872509859541545</v>
      </c>
      <c r="H61" s="177">
        <v>17.50569772147179</v>
      </c>
      <c r="I61" s="177">
        <v>18.149416117365401</v>
      </c>
      <c r="J61" s="177">
        <v>21.462580817400159</v>
      </c>
      <c r="K61" s="177">
        <v>4.4996812881778894</v>
      </c>
      <c r="L61" s="177">
        <v>2.0994671334528377E-2</v>
      </c>
      <c r="M61" s="177">
        <v>0</v>
      </c>
      <c r="N61" s="177">
        <v>9.3497864049066717</v>
      </c>
    </row>
    <row r="62" spans="1:18" x14ac:dyDescent="0.2">
      <c r="B62" s="158"/>
    </row>
    <row r="63" spans="1:18" x14ac:dyDescent="0.2">
      <c r="B63" s="158" t="s">
        <v>349</v>
      </c>
    </row>
    <row r="64" spans="1:18" s="158" customFormat="1" ht="15" customHeight="1" x14ac:dyDescent="0.2">
      <c r="A64" s="1"/>
      <c r="B64" s="268" t="s">
        <v>343</v>
      </c>
      <c r="C64" s="269"/>
      <c r="D64" s="272" t="s">
        <v>350</v>
      </c>
      <c r="E64" s="273" t="s">
        <v>346</v>
      </c>
      <c r="F64" s="273"/>
      <c r="G64" s="273"/>
      <c r="H64" s="273"/>
      <c r="I64" s="273"/>
      <c r="J64" s="273"/>
      <c r="K64" s="273"/>
      <c r="L64" s="273"/>
      <c r="M64" s="273"/>
      <c r="N64" s="273"/>
      <c r="O64" s="202" t="s">
        <v>24</v>
      </c>
      <c r="Q64" s="178"/>
      <c r="R64" s="179"/>
    </row>
    <row r="65" spans="1:18" s="158" customFormat="1" ht="67.5" customHeight="1" x14ac:dyDescent="0.2">
      <c r="A65" s="1"/>
      <c r="B65" s="270"/>
      <c r="C65" s="271"/>
      <c r="D65" s="272"/>
      <c r="E65" s="159" t="s">
        <v>305</v>
      </c>
      <c r="F65" s="160" t="s">
        <v>308</v>
      </c>
      <c r="G65" s="160" t="s">
        <v>309</v>
      </c>
      <c r="H65" s="160" t="s">
        <v>310</v>
      </c>
      <c r="I65" s="160" t="s">
        <v>312</v>
      </c>
      <c r="J65" s="160" t="s">
        <v>313</v>
      </c>
      <c r="K65" s="160" t="s">
        <v>314</v>
      </c>
      <c r="L65" s="159" t="s">
        <v>316</v>
      </c>
      <c r="M65" s="160" t="s">
        <v>319</v>
      </c>
      <c r="N65" s="160" t="s">
        <v>322</v>
      </c>
      <c r="O65" s="202"/>
      <c r="Q65" s="4" t="s">
        <v>351</v>
      </c>
      <c r="R65" s="5" t="s">
        <v>96</v>
      </c>
    </row>
    <row r="66" spans="1:18" s="158" customFormat="1" ht="15" customHeight="1" x14ac:dyDescent="0.2">
      <c r="A66" s="1"/>
      <c r="B66" s="268" t="s">
        <v>26</v>
      </c>
      <c r="C66" s="269"/>
      <c r="D66" s="180" t="s">
        <v>30</v>
      </c>
      <c r="E66" s="274" t="s">
        <v>31</v>
      </c>
      <c r="F66" s="274"/>
      <c r="G66" s="274"/>
      <c r="H66" s="274"/>
      <c r="I66" s="274"/>
      <c r="J66" s="274"/>
      <c r="K66" s="274"/>
      <c r="L66" s="274"/>
      <c r="M66" s="274"/>
      <c r="N66" s="274"/>
      <c r="O66" s="5" t="s">
        <v>32</v>
      </c>
      <c r="Q66" s="5" t="s">
        <v>33</v>
      </c>
      <c r="R66" s="5" t="s">
        <v>34</v>
      </c>
    </row>
    <row r="67" spans="1:18" ht="15" customHeight="1" x14ac:dyDescent="0.2">
      <c r="B67" s="266" t="s">
        <v>107</v>
      </c>
      <c r="C67" s="267"/>
      <c r="D67" s="165"/>
      <c r="E67" s="166"/>
      <c r="F67" s="167"/>
      <c r="G67" s="167"/>
      <c r="H67" s="167"/>
      <c r="I67" s="167"/>
      <c r="J67" s="167"/>
      <c r="K67" s="167"/>
      <c r="L67" s="167"/>
      <c r="M67" s="167"/>
      <c r="N67" s="167"/>
      <c r="O67" s="238" t="s">
        <v>306</v>
      </c>
      <c r="Q67" s="167"/>
      <c r="R67" s="167"/>
    </row>
    <row r="68" spans="1:18" ht="38.25" customHeight="1" x14ac:dyDescent="0.2">
      <c r="B68" s="262" t="s">
        <v>370</v>
      </c>
      <c r="C68" s="263"/>
      <c r="D68" s="169">
        <v>188.45</v>
      </c>
      <c r="E68" s="170">
        <f>IFERROR($D68/$D10*E10,0)</f>
        <v>0.82973153179100634</v>
      </c>
      <c r="F68" s="177">
        <f t="shared" ref="F68:N69" si="0">IFERROR($D68/$D10*F10,0)</f>
        <v>11.333431294338592</v>
      </c>
      <c r="G68" s="177">
        <f t="shared" si="0"/>
        <v>9.3953526271188146</v>
      </c>
      <c r="H68" s="177">
        <f t="shared" si="0"/>
        <v>42.579350590430536</v>
      </c>
      <c r="I68" s="177">
        <f t="shared" si="0"/>
        <v>76.303791776596853</v>
      </c>
      <c r="J68" s="177">
        <f t="shared" si="0"/>
        <v>44.181318615755302</v>
      </c>
      <c r="K68" s="177">
        <f t="shared" si="0"/>
        <v>2.254645800421899</v>
      </c>
      <c r="L68" s="177">
        <f t="shared" si="0"/>
        <v>0.51780132878847629</v>
      </c>
      <c r="M68" s="177">
        <f t="shared" si="0"/>
        <v>0</v>
      </c>
      <c r="N68" s="177">
        <f t="shared" si="0"/>
        <v>1.0545764347585205</v>
      </c>
      <c r="O68" s="205"/>
      <c r="P68" s="181">
        <f>+D68-SUM(E68:N68)</f>
        <v>0</v>
      </c>
      <c r="Q68" s="177">
        <v>188.45</v>
      </c>
      <c r="R68" s="177">
        <f>D68-Q68</f>
        <v>0</v>
      </c>
    </row>
    <row r="69" spans="1:18" x14ac:dyDescent="0.2">
      <c r="B69" s="262" t="s">
        <v>371</v>
      </c>
      <c r="C69" s="263"/>
      <c r="D69" s="169">
        <v>0</v>
      </c>
      <c r="E69" s="170">
        <f>IFERROR($D69/$D11*E11,0)</f>
        <v>0</v>
      </c>
      <c r="F69" s="177">
        <f t="shared" si="0"/>
        <v>0</v>
      </c>
      <c r="G69" s="177">
        <f t="shared" si="0"/>
        <v>0</v>
      </c>
      <c r="H69" s="177">
        <f t="shared" si="0"/>
        <v>0</v>
      </c>
      <c r="I69" s="177">
        <f t="shared" si="0"/>
        <v>0</v>
      </c>
      <c r="J69" s="177">
        <f t="shared" si="0"/>
        <v>0</v>
      </c>
      <c r="K69" s="177">
        <f t="shared" si="0"/>
        <v>0</v>
      </c>
      <c r="L69" s="177">
        <f t="shared" si="0"/>
        <v>0</v>
      </c>
      <c r="M69" s="177">
        <f t="shared" si="0"/>
        <v>0</v>
      </c>
      <c r="N69" s="177">
        <f t="shared" si="0"/>
        <v>0</v>
      </c>
      <c r="O69" s="205"/>
      <c r="P69" s="181">
        <f t="shared" ref="P69:P116" si="1">+D69-SUM(E69:N69)</f>
        <v>0</v>
      </c>
      <c r="Q69" s="177">
        <v>0</v>
      </c>
      <c r="R69" s="177">
        <f t="shared" ref="R69:R120" si="2">D69-Q69</f>
        <v>0</v>
      </c>
    </row>
    <row r="70" spans="1:18" x14ac:dyDescent="0.2">
      <c r="B70" s="266" t="s">
        <v>119</v>
      </c>
      <c r="C70" s="267"/>
      <c r="D70" s="165"/>
      <c r="E70" s="167"/>
      <c r="F70" s="167"/>
      <c r="G70" s="167"/>
      <c r="H70" s="167"/>
      <c r="I70" s="167"/>
      <c r="J70" s="167"/>
      <c r="K70" s="167"/>
      <c r="L70" s="167"/>
      <c r="M70" s="167"/>
      <c r="N70" s="167"/>
      <c r="O70" s="205"/>
      <c r="P70" s="181">
        <f t="shared" si="1"/>
        <v>0</v>
      </c>
      <c r="Q70" s="174"/>
      <c r="R70" s="174"/>
    </row>
    <row r="71" spans="1:18" x14ac:dyDescent="0.2">
      <c r="B71" s="262" t="s">
        <v>374</v>
      </c>
      <c r="C71" s="263"/>
      <c r="D71" s="169">
        <v>251.08</v>
      </c>
      <c r="E71" s="177">
        <f t="shared" ref="E71:N72" si="3">IFERROR($D71/$D13*E13,0)</f>
        <v>1.105486829408787</v>
      </c>
      <c r="F71" s="177">
        <f t="shared" si="3"/>
        <v>15.100015544614138</v>
      </c>
      <c r="G71" s="177">
        <f t="shared" si="3"/>
        <v>12.517830393297917</v>
      </c>
      <c r="H71" s="177">
        <f t="shared" si="3"/>
        <v>56.730291038712124</v>
      </c>
      <c r="I71" s="177">
        <f t="shared" si="3"/>
        <v>101.66280731901269</v>
      </c>
      <c r="J71" s="177">
        <f t="shared" si="3"/>
        <v>58.864661597473294</v>
      </c>
      <c r="K71" s="177">
        <f t="shared" si="3"/>
        <v>3.0039610908460093</v>
      </c>
      <c r="L71" s="177">
        <f t="shared" si="3"/>
        <v>0.68988887042828684</v>
      </c>
      <c r="M71" s="177">
        <f t="shared" si="3"/>
        <v>0</v>
      </c>
      <c r="N71" s="177">
        <f t="shared" si="3"/>
        <v>1.405057316206789</v>
      </c>
      <c r="O71" s="205"/>
      <c r="P71" s="181">
        <f t="shared" si="1"/>
        <v>0</v>
      </c>
      <c r="Q71" s="177">
        <v>251.08</v>
      </c>
      <c r="R71" s="177">
        <f t="shared" si="2"/>
        <v>0</v>
      </c>
    </row>
    <row r="72" spans="1:18" x14ac:dyDescent="0.2">
      <c r="B72" s="262" t="s">
        <v>375</v>
      </c>
      <c r="C72" s="263"/>
      <c r="D72" s="169">
        <v>0</v>
      </c>
      <c r="E72" s="177">
        <f t="shared" si="3"/>
        <v>0</v>
      </c>
      <c r="F72" s="177">
        <f t="shared" si="3"/>
        <v>0</v>
      </c>
      <c r="G72" s="177">
        <f t="shared" si="3"/>
        <v>0</v>
      </c>
      <c r="H72" s="177">
        <f t="shared" si="3"/>
        <v>0</v>
      </c>
      <c r="I72" s="177">
        <f t="shared" si="3"/>
        <v>0</v>
      </c>
      <c r="J72" s="177">
        <f t="shared" si="3"/>
        <v>0</v>
      </c>
      <c r="K72" s="177">
        <f t="shared" si="3"/>
        <v>0</v>
      </c>
      <c r="L72" s="177">
        <f t="shared" si="3"/>
        <v>0</v>
      </c>
      <c r="M72" s="177">
        <f t="shared" si="3"/>
        <v>0</v>
      </c>
      <c r="N72" s="177">
        <f t="shared" si="3"/>
        <v>0</v>
      </c>
      <c r="O72" s="205"/>
      <c r="P72" s="181">
        <f t="shared" si="1"/>
        <v>0</v>
      </c>
      <c r="Q72" s="177">
        <v>0</v>
      </c>
      <c r="R72" s="177">
        <f t="shared" si="2"/>
        <v>0</v>
      </c>
    </row>
    <row r="73" spans="1:18" x14ac:dyDescent="0.2">
      <c r="B73" s="266" t="s">
        <v>125</v>
      </c>
      <c r="C73" s="267"/>
      <c r="D73" s="173"/>
      <c r="E73" s="174"/>
      <c r="F73" s="174"/>
      <c r="G73" s="174"/>
      <c r="H73" s="174"/>
      <c r="I73" s="174"/>
      <c r="J73" s="174"/>
      <c r="K73" s="174"/>
      <c r="L73" s="174"/>
      <c r="M73" s="174"/>
      <c r="N73" s="174"/>
      <c r="O73" s="205"/>
      <c r="P73" s="181">
        <f t="shared" si="1"/>
        <v>0</v>
      </c>
      <c r="Q73" s="174"/>
      <c r="R73" s="174"/>
    </row>
    <row r="74" spans="1:18" x14ac:dyDescent="0.2">
      <c r="B74" s="262" t="s">
        <v>376</v>
      </c>
      <c r="C74" s="263"/>
      <c r="D74" s="169">
        <v>524.65</v>
      </c>
      <c r="E74" s="177">
        <f t="shared" ref="E74:N74" si="4">IFERROR($D74/$D16*E16,0)</f>
        <v>2.3099954797248685</v>
      </c>
      <c r="F74" s="177">
        <f t="shared" si="4"/>
        <v>31.552585452771254</v>
      </c>
      <c r="G74" s="177">
        <f t="shared" si="4"/>
        <v>26.156920964807036</v>
      </c>
      <c r="H74" s="177">
        <f t="shared" si="4"/>
        <v>118.54208695818191</v>
      </c>
      <c r="I74" s="177">
        <f t="shared" si="4"/>
        <v>212.43186179671815</v>
      </c>
      <c r="J74" s="177">
        <f t="shared" si="4"/>
        <v>123.00201014463264</v>
      </c>
      <c r="K74" s="177">
        <f t="shared" si="4"/>
        <v>6.2769961220023838</v>
      </c>
      <c r="L74" s="177">
        <f t="shared" si="4"/>
        <v>1.4415731873116162</v>
      </c>
      <c r="M74" s="177">
        <f t="shared" si="4"/>
        <v>0</v>
      </c>
      <c r="N74" s="177">
        <f t="shared" si="4"/>
        <v>2.9359698938501344</v>
      </c>
      <c r="O74" s="205"/>
      <c r="P74" s="181">
        <f t="shared" si="1"/>
        <v>0</v>
      </c>
      <c r="Q74" s="177">
        <v>524.65</v>
      </c>
      <c r="R74" s="177">
        <f t="shared" si="2"/>
        <v>0</v>
      </c>
    </row>
    <row r="75" spans="1:18" x14ac:dyDescent="0.2">
      <c r="B75" s="266" t="s">
        <v>129</v>
      </c>
      <c r="C75" s="267"/>
      <c r="D75" s="165"/>
      <c r="E75" s="167"/>
      <c r="F75" s="167"/>
      <c r="G75" s="167"/>
      <c r="H75" s="167"/>
      <c r="I75" s="167"/>
      <c r="J75" s="167"/>
      <c r="K75" s="167"/>
      <c r="L75" s="167"/>
      <c r="M75" s="167"/>
      <c r="N75" s="167"/>
      <c r="O75" s="205"/>
      <c r="P75" s="181">
        <f t="shared" si="1"/>
        <v>0</v>
      </c>
      <c r="Q75" s="174"/>
      <c r="R75" s="174"/>
    </row>
    <row r="76" spans="1:18" x14ac:dyDescent="0.2">
      <c r="B76" s="262" t="s">
        <v>377</v>
      </c>
      <c r="C76" s="263"/>
      <c r="D76" s="169">
        <v>2330.16</v>
      </c>
      <c r="E76" s="177">
        <f t="shared" ref="E76:N81" si="5">IFERROR($D76/$D18*E18,0)</f>
        <v>10.259523619623939</v>
      </c>
      <c r="F76" s="177">
        <f t="shared" si="5"/>
        <v>140.13641955328211</v>
      </c>
      <c r="G76" s="177">
        <f t="shared" si="5"/>
        <v>116.17232622768468</v>
      </c>
      <c r="H76" s="177">
        <f t="shared" si="5"/>
        <v>526.48819088244954</v>
      </c>
      <c r="I76" s="177">
        <f t="shared" si="5"/>
        <v>943.48656644284904</v>
      </c>
      <c r="J76" s="177">
        <f t="shared" si="5"/>
        <v>546.29631937218562</v>
      </c>
      <c r="K76" s="177">
        <f t="shared" si="5"/>
        <v>27.878405191356286</v>
      </c>
      <c r="L76" s="177">
        <f t="shared" si="5"/>
        <v>6.4025467990966085</v>
      </c>
      <c r="M76" s="177">
        <f t="shared" si="5"/>
        <v>0</v>
      </c>
      <c r="N76" s="177">
        <f t="shared" si="5"/>
        <v>13.039701911472084</v>
      </c>
      <c r="O76" s="205"/>
      <c r="P76" s="181">
        <f t="shared" si="1"/>
        <v>0</v>
      </c>
      <c r="Q76" s="177">
        <v>2330.16</v>
      </c>
      <c r="R76" s="177">
        <f t="shared" si="2"/>
        <v>0</v>
      </c>
    </row>
    <row r="77" spans="1:18" x14ac:dyDescent="0.2">
      <c r="B77" s="262" t="s">
        <v>378</v>
      </c>
      <c r="C77" s="263"/>
      <c r="D77" s="169">
        <v>0</v>
      </c>
      <c r="E77" s="177">
        <f t="shared" si="5"/>
        <v>0</v>
      </c>
      <c r="F77" s="177">
        <f t="shared" si="5"/>
        <v>0</v>
      </c>
      <c r="G77" s="177">
        <f t="shared" si="5"/>
        <v>0</v>
      </c>
      <c r="H77" s="177">
        <f t="shared" si="5"/>
        <v>0</v>
      </c>
      <c r="I77" s="177">
        <f t="shared" si="5"/>
        <v>0</v>
      </c>
      <c r="J77" s="177">
        <f t="shared" si="5"/>
        <v>0</v>
      </c>
      <c r="K77" s="177">
        <f t="shared" si="5"/>
        <v>0</v>
      </c>
      <c r="L77" s="177">
        <f t="shared" si="5"/>
        <v>0</v>
      </c>
      <c r="M77" s="177">
        <f t="shared" si="5"/>
        <v>0</v>
      </c>
      <c r="N77" s="177">
        <f t="shared" si="5"/>
        <v>0</v>
      </c>
      <c r="O77" s="205"/>
      <c r="P77" s="181">
        <f t="shared" si="1"/>
        <v>0</v>
      </c>
      <c r="Q77" s="177">
        <v>0</v>
      </c>
      <c r="R77" s="177">
        <f t="shared" si="2"/>
        <v>0</v>
      </c>
    </row>
    <row r="78" spans="1:18" x14ac:dyDescent="0.2">
      <c r="B78" s="262" t="s">
        <v>379</v>
      </c>
      <c r="C78" s="263"/>
      <c r="D78" s="169">
        <v>0</v>
      </c>
      <c r="E78" s="177">
        <f t="shared" si="5"/>
        <v>0</v>
      </c>
      <c r="F78" s="177">
        <f t="shared" si="5"/>
        <v>0</v>
      </c>
      <c r="G78" s="177">
        <f t="shared" si="5"/>
        <v>0</v>
      </c>
      <c r="H78" s="177">
        <f t="shared" si="5"/>
        <v>0</v>
      </c>
      <c r="I78" s="177">
        <f t="shared" si="5"/>
        <v>0</v>
      </c>
      <c r="J78" s="177">
        <f t="shared" si="5"/>
        <v>0</v>
      </c>
      <c r="K78" s="177">
        <f t="shared" si="5"/>
        <v>0</v>
      </c>
      <c r="L78" s="177">
        <f t="shared" si="5"/>
        <v>0</v>
      </c>
      <c r="M78" s="177">
        <f t="shared" si="5"/>
        <v>0</v>
      </c>
      <c r="N78" s="177">
        <f t="shared" si="5"/>
        <v>0</v>
      </c>
      <c r="O78" s="205"/>
      <c r="P78" s="181">
        <f t="shared" si="1"/>
        <v>0</v>
      </c>
      <c r="Q78" s="177">
        <v>0</v>
      </c>
      <c r="R78" s="177">
        <f t="shared" si="2"/>
        <v>0</v>
      </c>
    </row>
    <row r="79" spans="1:18" x14ac:dyDescent="0.2">
      <c r="B79" s="262" t="s">
        <v>380</v>
      </c>
      <c r="C79" s="263"/>
      <c r="D79" s="169">
        <v>0</v>
      </c>
      <c r="E79" s="177">
        <f t="shared" si="5"/>
        <v>0</v>
      </c>
      <c r="F79" s="177">
        <f t="shared" si="5"/>
        <v>0</v>
      </c>
      <c r="G79" s="177">
        <f t="shared" si="5"/>
        <v>0</v>
      </c>
      <c r="H79" s="177">
        <f t="shared" si="5"/>
        <v>0</v>
      </c>
      <c r="I79" s="177">
        <f t="shared" si="5"/>
        <v>0</v>
      </c>
      <c r="J79" s="177">
        <f t="shared" si="5"/>
        <v>0</v>
      </c>
      <c r="K79" s="177">
        <f t="shared" si="5"/>
        <v>0</v>
      </c>
      <c r="L79" s="177">
        <f t="shared" si="5"/>
        <v>0</v>
      </c>
      <c r="M79" s="177">
        <f t="shared" si="5"/>
        <v>0</v>
      </c>
      <c r="N79" s="177">
        <f t="shared" si="5"/>
        <v>0</v>
      </c>
      <c r="O79" s="205"/>
      <c r="P79" s="181">
        <f t="shared" si="1"/>
        <v>0</v>
      </c>
      <c r="Q79" s="177">
        <v>0</v>
      </c>
      <c r="R79" s="177">
        <f t="shared" si="2"/>
        <v>0</v>
      </c>
    </row>
    <row r="80" spans="1:18" x14ac:dyDescent="0.2">
      <c r="B80" s="262" t="s">
        <v>381</v>
      </c>
      <c r="C80" s="263"/>
      <c r="D80" s="169">
        <v>97.83</v>
      </c>
      <c r="E80" s="177">
        <f t="shared" si="5"/>
        <v>0.43073831655672146</v>
      </c>
      <c r="F80" s="177">
        <f t="shared" si="5"/>
        <v>5.8835212710275648</v>
      </c>
      <c r="G80" s="177">
        <f t="shared" si="5"/>
        <v>4.8774069913029114</v>
      </c>
      <c r="H80" s="177">
        <f t="shared" si="5"/>
        <v>22.104207313673758</v>
      </c>
      <c r="I80" s="177">
        <f t="shared" si="5"/>
        <v>39.611567787235181</v>
      </c>
      <c r="J80" s="177">
        <f t="shared" si="5"/>
        <v>22.935836562373794</v>
      </c>
      <c r="K80" s="177">
        <f t="shared" si="5"/>
        <v>1.1704536941112995</v>
      </c>
      <c r="L80" s="177">
        <f t="shared" si="5"/>
        <v>0.26880607055121591</v>
      </c>
      <c r="M80" s="177">
        <f t="shared" si="5"/>
        <v>0</v>
      </c>
      <c r="N80" s="177">
        <f t="shared" si="5"/>
        <v>0.54746199316755673</v>
      </c>
      <c r="O80" s="205"/>
      <c r="P80" s="181">
        <f t="shared" si="1"/>
        <v>0</v>
      </c>
      <c r="Q80" s="177">
        <v>97.83</v>
      </c>
      <c r="R80" s="177">
        <f t="shared" si="2"/>
        <v>0</v>
      </c>
    </row>
    <row r="81" spans="2:18" x14ac:dyDescent="0.2">
      <c r="B81" s="264" t="s">
        <v>382</v>
      </c>
      <c r="C81" s="265"/>
      <c r="D81" s="169">
        <v>2176.7317824828988</v>
      </c>
      <c r="E81" s="177">
        <f t="shared" si="5"/>
        <v>9.5839904281119832</v>
      </c>
      <c r="F81" s="177">
        <f t="shared" si="5"/>
        <v>130.90920723254504</v>
      </c>
      <c r="G81" s="177">
        <f t="shared" si="5"/>
        <v>108.52301762315587</v>
      </c>
      <c r="H81" s="177">
        <f t="shared" si="5"/>
        <v>491.82183978600227</v>
      </c>
      <c r="I81" s="177">
        <f t="shared" si="5"/>
        <v>881.36316627262204</v>
      </c>
      <c r="J81" s="177">
        <f t="shared" si="5"/>
        <v>510.32571198152249</v>
      </c>
      <c r="K81" s="177">
        <f t="shared" si="5"/>
        <v>26.04276557187552</v>
      </c>
      <c r="L81" s="177">
        <f t="shared" si="5"/>
        <v>5.9809743135354392</v>
      </c>
      <c r="M81" s="177">
        <f t="shared" si="5"/>
        <v>0</v>
      </c>
      <c r="N81" s="177">
        <f t="shared" si="5"/>
        <v>12.181109273528124</v>
      </c>
      <c r="O81" s="205"/>
      <c r="P81" s="181">
        <f t="shared" si="1"/>
        <v>0</v>
      </c>
      <c r="Q81" s="177">
        <v>2176.7317824828988</v>
      </c>
      <c r="R81" s="177">
        <f t="shared" si="2"/>
        <v>0</v>
      </c>
    </row>
    <row r="82" spans="2:18" x14ac:dyDescent="0.2">
      <c r="B82" s="266" t="s">
        <v>143</v>
      </c>
      <c r="C82" s="267"/>
      <c r="D82" s="165"/>
      <c r="E82" s="167"/>
      <c r="F82" s="167"/>
      <c r="G82" s="167"/>
      <c r="H82" s="167"/>
      <c r="I82" s="167"/>
      <c r="J82" s="167"/>
      <c r="K82" s="167"/>
      <c r="L82" s="167"/>
      <c r="M82" s="167"/>
      <c r="N82" s="167"/>
      <c r="O82" s="205"/>
      <c r="P82" s="181">
        <f t="shared" si="1"/>
        <v>0</v>
      </c>
      <c r="Q82" s="174"/>
      <c r="R82" s="174"/>
    </row>
    <row r="83" spans="2:18" x14ac:dyDescent="0.2">
      <c r="B83" s="262" t="s">
        <v>383</v>
      </c>
      <c r="C83" s="263"/>
      <c r="D83" s="169">
        <v>41152.54</v>
      </c>
      <c r="E83" s="177">
        <f t="shared" ref="E83:N86" si="6">IFERROR($D83/$D25*E25,0)</f>
        <v>181.19161608538425</v>
      </c>
      <c r="F83" s="177">
        <f t="shared" si="6"/>
        <v>2474.9243018175684</v>
      </c>
      <c r="G83" s="177">
        <f t="shared" si="6"/>
        <v>2051.698725399905</v>
      </c>
      <c r="H83" s="177">
        <f t="shared" si="6"/>
        <v>9298.2140002478973</v>
      </c>
      <c r="I83" s="177">
        <f t="shared" si="6"/>
        <v>16662.747907869849</v>
      </c>
      <c r="J83" s="177">
        <f t="shared" si="6"/>
        <v>9648.0418232295833</v>
      </c>
      <c r="K83" s="177">
        <f t="shared" si="6"/>
        <v>492.3555398657162</v>
      </c>
      <c r="L83" s="177">
        <f t="shared" si="6"/>
        <v>113.07423664112987</v>
      </c>
      <c r="M83" s="177">
        <f t="shared" si="6"/>
        <v>0</v>
      </c>
      <c r="N83" s="177">
        <f t="shared" si="6"/>
        <v>230.29184884296851</v>
      </c>
      <c r="O83" s="205"/>
      <c r="P83" s="181">
        <f t="shared" si="1"/>
        <v>0</v>
      </c>
      <c r="Q83" s="177">
        <v>41152.54</v>
      </c>
      <c r="R83" s="177">
        <f t="shared" si="2"/>
        <v>0</v>
      </c>
    </row>
    <row r="84" spans="2:18" x14ac:dyDescent="0.2">
      <c r="B84" s="262" t="s">
        <v>384</v>
      </c>
      <c r="C84" s="263"/>
      <c r="D84" s="169">
        <v>728</v>
      </c>
      <c r="E84" s="177">
        <f t="shared" si="6"/>
        <v>3.2053306189644615</v>
      </c>
      <c r="F84" s="177">
        <f t="shared" si="6"/>
        <v>43.782106565553178</v>
      </c>
      <c r="G84" s="177">
        <f t="shared" si="6"/>
        <v>36.295127155969745</v>
      </c>
      <c r="H84" s="177">
        <f t="shared" si="6"/>
        <v>164.48801926151995</v>
      </c>
      <c r="I84" s="177">
        <f t="shared" si="6"/>
        <v>294.76869415421868</v>
      </c>
      <c r="J84" s="177">
        <f t="shared" si="6"/>
        <v>170.67657178174508</v>
      </c>
      <c r="K84" s="177">
        <f t="shared" si="6"/>
        <v>8.7099078944396009</v>
      </c>
      <c r="L84" s="177">
        <f t="shared" si="6"/>
        <v>2.0003150297586139</v>
      </c>
      <c r="M84" s="177">
        <f t="shared" si="6"/>
        <v>0</v>
      </c>
      <c r="N84" s="177">
        <f t="shared" si="6"/>
        <v>4.0739275378307411</v>
      </c>
      <c r="O84" s="205"/>
      <c r="P84" s="181">
        <f t="shared" si="1"/>
        <v>0</v>
      </c>
      <c r="Q84" s="177">
        <v>728</v>
      </c>
      <c r="R84" s="177">
        <f t="shared" si="2"/>
        <v>0</v>
      </c>
    </row>
    <row r="85" spans="2:18" x14ac:dyDescent="0.2">
      <c r="B85" s="262" t="s">
        <v>385</v>
      </c>
      <c r="C85" s="263"/>
      <c r="D85" s="169">
        <v>10.7</v>
      </c>
      <c r="E85" s="177">
        <f t="shared" si="6"/>
        <v>4.7111315416098531E-2</v>
      </c>
      <c r="F85" s="177">
        <f t="shared" si="6"/>
        <v>0.64350074210359742</v>
      </c>
      <c r="G85" s="177">
        <f t="shared" si="6"/>
        <v>0.53345859968252229</v>
      </c>
      <c r="H85" s="177">
        <f t="shared" si="6"/>
        <v>2.4176123710140978</v>
      </c>
      <c r="I85" s="177">
        <f t="shared" si="6"/>
        <v>4.3324519607831586</v>
      </c>
      <c r="J85" s="177">
        <f t="shared" si="6"/>
        <v>2.5085704918470775</v>
      </c>
      <c r="K85" s="177">
        <f t="shared" si="6"/>
        <v>0.12801650339354906</v>
      </c>
      <c r="L85" s="177">
        <f t="shared" si="6"/>
        <v>2.9400234640682921E-2</v>
      </c>
      <c r="M85" s="177">
        <f t="shared" si="6"/>
        <v>0</v>
      </c>
      <c r="N85" s="177">
        <f t="shared" si="6"/>
        <v>5.9877781119215552E-2</v>
      </c>
      <c r="O85" s="205"/>
      <c r="P85" s="181">
        <f t="shared" si="1"/>
        <v>0</v>
      </c>
      <c r="Q85" s="177">
        <v>10.7</v>
      </c>
      <c r="R85" s="177">
        <f t="shared" si="2"/>
        <v>0</v>
      </c>
    </row>
    <row r="86" spans="2:18" x14ac:dyDescent="0.2">
      <c r="B86" s="262" t="s">
        <v>386</v>
      </c>
      <c r="C86" s="263"/>
      <c r="D86" s="169">
        <v>30</v>
      </c>
      <c r="E86" s="177">
        <f t="shared" si="6"/>
        <v>0.13208780023205197</v>
      </c>
      <c r="F86" s="177">
        <f t="shared" si="6"/>
        <v>1.8042076881409277</v>
      </c>
      <c r="G86" s="177">
        <f t="shared" si="6"/>
        <v>1.495678316866885</v>
      </c>
      <c r="H86" s="177">
        <f t="shared" si="6"/>
        <v>6.7783524420956018</v>
      </c>
      <c r="I86" s="177">
        <f t="shared" si="6"/>
        <v>12.147061572289232</v>
      </c>
      <c r="J86" s="177">
        <f t="shared" si="6"/>
        <v>7.0333752107861987</v>
      </c>
      <c r="K86" s="177">
        <f t="shared" si="6"/>
        <v>0.35892477586976373</v>
      </c>
      <c r="L86" s="177">
        <f t="shared" si="6"/>
        <v>8.2430564413129695E-2</v>
      </c>
      <c r="M86" s="177">
        <f t="shared" si="6"/>
        <v>0</v>
      </c>
      <c r="N86" s="177">
        <f t="shared" si="6"/>
        <v>0.16788162930621184</v>
      </c>
      <c r="O86" s="205"/>
      <c r="P86" s="181">
        <f t="shared" si="1"/>
        <v>0</v>
      </c>
      <c r="Q86" s="177">
        <v>30</v>
      </c>
      <c r="R86" s="177">
        <f t="shared" si="2"/>
        <v>0</v>
      </c>
    </row>
    <row r="87" spans="2:18" x14ac:dyDescent="0.2">
      <c r="B87" s="266" t="s">
        <v>154</v>
      </c>
      <c r="C87" s="267"/>
      <c r="D87" s="176"/>
      <c r="E87" s="167"/>
      <c r="F87" s="167"/>
      <c r="G87" s="167"/>
      <c r="H87" s="167"/>
      <c r="I87" s="167"/>
      <c r="J87" s="167"/>
      <c r="K87" s="167"/>
      <c r="L87" s="167"/>
      <c r="M87" s="167"/>
      <c r="N87" s="167"/>
      <c r="O87" s="205"/>
      <c r="P87" s="181">
        <f t="shared" si="1"/>
        <v>0</v>
      </c>
      <c r="Q87" s="174"/>
      <c r="R87" s="174"/>
    </row>
    <row r="88" spans="2:18" x14ac:dyDescent="0.2">
      <c r="B88" s="262" t="s">
        <v>389</v>
      </c>
      <c r="C88" s="263"/>
      <c r="D88" s="182">
        <v>0</v>
      </c>
      <c r="E88" s="177">
        <f t="shared" ref="E88:N90" si="7">IFERROR($D88/$D30*E30,0)</f>
        <v>0</v>
      </c>
      <c r="F88" s="177">
        <f t="shared" si="7"/>
        <v>0</v>
      </c>
      <c r="G88" s="177">
        <f t="shared" si="7"/>
        <v>0</v>
      </c>
      <c r="H88" s="177">
        <f t="shared" si="7"/>
        <v>0</v>
      </c>
      <c r="I88" s="177">
        <f t="shared" si="7"/>
        <v>0</v>
      </c>
      <c r="J88" s="177">
        <f t="shared" si="7"/>
        <v>0</v>
      </c>
      <c r="K88" s="177">
        <f t="shared" si="7"/>
        <v>0</v>
      </c>
      <c r="L88" s="177">
        <f t="shared" si="7"/>
        <v>0</v>
      </c>
      <c r="M88" s="177">
        <f t="shared" si="7"/>
        <v>0</v>
      </c>
      <c r="N88" s="177">
        <f t="shared" si="7"/>
        <v>0</v>
      </c>
      <c r="O88" s="205"/>
      <c r="P88" s="181">
        <f t="shared" si="1"/>
        <v>0</v>
      </c>
      <c r="Q88" s="177">
        <v>0</v>
      </c>
      <c r="R88" s="177">
        <f t="shared" si="2"/>
        <v>0</v>
      </c>
    </row>
    <row r="89" spans="2:18" x14ac:dyDescent="0.2">
      <c r="B89" s="262" t="s">
        <v>390</v>
      </c>
      <c r="C89" s="263"/>
      <c r="D89" s="182">
        <v>0</v>
      </c>
      <c r="E89" s="177">
        <f t="shared" si="7"/>
        <v>0</v>
      </c>
      <c r="F89" s="177">
        <f t="shared" si="7"/>
        <v>0</v>
      </c>
      <c r="G89" s="177">
        <f t="shared" si="7"/>
        <v>0</v>
      </c>
      <c r="H89" s="177">
        <f t="shared" si="7"/>
        <v>0</v>
      </c>
      <c r="I89" s="177">
        <f t="shared" si="7"/>
        <v>0</v>
      </c>
      <c r="J89" s="177">
        <f t="shared" si="7"/>
        <v>0</v>
      </c>
      <c r="K89" s="177">
        <f t="shared" si="7"/>
        <v>0</v>
      </c>
      <c r="L89" s="177">
        <f t="shared" si="7"/>
        <v>0</v>
      </c>
      <c r="M89" s="177">
        <f t="shared" si="7"/>
        <v>0</v>
      </c>
      <c r="N89" s="177">
        <f t="shared" si="7"/>
        <v>0</v>
      </c>
      <c r="O89" s="205"/>
      <c r="P89" s="181">
        <f t="shared" si="1"/>
        <v>0</v>
      </c>
      <c r="Q89" s="177">
        <v>0</v>
      </c>
      <c r="R89" s="177">
        <f t="shared" si="2"/>
        <v>0</v>
      </c>
    </row>
    <row r="90" spans="2:18" x14ac:dyDescent="0.2">
      <c r="B90" s="262" t="s">
        <v>391</v>
      </c>
      <c r="C90" s="263"/>
      <c r="D90" s="182">
        <v>0</v>
      </c>
      <c r="E90" s="177">
        <f t="shared" si="7"/>
        <v>0</v>
      </c>
      <c r="F90" s="177">
        <f t="shared" si="7"/>
        <v>0</v>
      </c>
      <c r="G90" s="177">
        <f t="shared" si="7"/>
        <v>0</v>
      </c>
      <c r="H90" s="177">
        <f t="shared" si="7"/>
        <v>0</v>
      </c>
      <c r="I90" s="177">
        <f t="shared" si="7"/>
        <v>0</v>
      </c>
      <c r="J90" s="177">
        <f t="shared" si="7"/>
        <v>0</v>
      </c>
      <c r="K90" s="177">
        <f t="shared" si="7"/>
        <v>0</v>
      </c>
      <c r="L90" s="177">
        <f t="shared" si="7"/>
        <v>0</v>
      </c>
      <c r="M90" s="177">
        <f t="shared" si="7"/>
        <v>0</v>
      </c>
      <c r="N90" s="177">
        <f t="shared" si="7"/>
        <v>0</v>
      </c>
      <c r="O90" s="205"/>
      <c r="P90" s="181">
        <f t="shared" si="1"/>
        <v>0</v>
      </c>
      <c r="Q90" s="177">
        <v>0</v>
      </c>
      <c r="R90" s="177">
        <f t="shared" si="2"/>
        <v>0</v>
      </c>
    </row>
    <row r="91" spans="2:18" x14ac:dyDescent="0.2">
      <c r="B91" s="266" t="s">
        <v>167</v>
      </c>
      <c r="C91" s="267"/>
      <c r="D91" s="176"/>
      <c r="E91" s="167"/>
      <c r="F91" s="167"/>
      <c r="G91" s="167"/>
      <c r="H91" s="167"/>
      <c r="I91" s="167"/>
      <c r="J91" s="167"/>
      <c r="K91" s="167"/>
      <c r="L91" s="167"/>
      <c r="M91" s="167"/>
      <c r="N91" s="167"/>
      <c r="O91" s="205"/>
      <c r="P91" s="181">
        <f t="shared" si="1"/>
        <v>0</v>
      </c>
      <c r="Q91" s="174"/>
      <c r="R91" s="174"/>
    </row>
    <row r="92" spans="2:18" x14ac:dyDescent="0.2">
      <c r="B92" s="262" t="s">
        <v>392</v>
      </c>
      <c r="C92" s="263"/>
      <c r="D92" s="182">
        <v>0</v>
      </c>
      <c r="E92" s="177">
        <f t="shared" ref="E92:N93" si="8">IFERROR($D92/$D34*E34,0)</f>
        <v>0</v>
      </c>
      <c r="F92" s="177">
        <f t="shared" si="8"/>
        <v>0</v>
      </c>
      <c r="G92" s="177">
        <f t="shared" si="8"/>
        <v>0</v>
      </c>
      <c r="H92" s="177">
        <f t="shared" si="8"/>
        <v>0</v>
      </c>
      <c r="I92" s="177">
        <f t="shared" si="8"/>
        <v>0</v>
      </c>
      <c r="J92" s="177">
        <f t="shared" si="8"/>
        <v>0</v>
      </c>
      <c r="K92" s="177">
        <f t="shared" si="8"/>
        <v>0</v>
      </c>
      <c r="L92" s="177">
        <f t="shared" si="8"/>
        <v>0</v>
      </c>
      <c r="M92" s="177">
        <f t="shared" si="8"/>
        <v>0</v>
      </c>
      <c r="N92" s="177">
        <f t="shared" si="8"/>
        <v>0</v>
      </c>
      <c r="O92" s="205"/>
      <c r="P92" s="181">
        <f t="shared" si="1"/>
        <v>0</v>
      </c>
      <c r="Q92" s="177">
        <v>0</v>
      </c>
      <c r="R92" s="177">
        <f t="shared" si="2"/>
        <v>0</v>
      </c>
    </row>
    <row r="93" spans="2:18" x14ac:dyDescent="0.2">
      <c r="B93" s="262" t="s">
        <v>393</v>
      </c>
      <c r="C93" s="263"/>
      <c r="D93" s="182">
        <v>0</v>
      </c>
      <c r="E93" s="177">
        <f t="shared" si="8"/>
        <v>0</v>
      </c>
      <c r="F93" s="177">
        <f t="shared" si="8"/>
        <v>0</v>
      </c>
      <c r="G93" s="177">
        <f t="shared" si="8"/>
        <v>0</v>
      </c>
      <c r="H93" s="177">
        <f t="shared" si="8"/>
        <v>0</v>
      </c>
      <c r="I93" s="177">
        <f t="shared" si="8"/>
        <v>0</v>
      </c>
      <c r="J93" s="177">
        <f t="shared" si="8"/>
        <v>0</v>
      </c>
      <c r="K93" s="177">
        <f t="shared" si="8"/>
        <v>0</v>
      </c>
      <c r="L93" s="177">
        <f t="shared" si="8"/>
        <v>0</v>
      </c>
      <c r="M93" s="177">
        <f t="shared" si="8"/>
        <v>0</v>
      </c>
      <c r="N93" s="177">
        <f t="shared" si="8"/>
        <v>0</v>
      </c>
      <c r="O93" s="205"/>
      <c r="P93" s="181">
        <f t="shared" si="1"/>
        <v>0</v>
      </c>
      <c r="Q93" s="177">
        <v>0</v>
      </c>
      <c r="R93" s="177">
        <f t="shared" si="2"/>
        <v>0</v>
      </c>
    </row>
    <row r="94" spans="2:18" x14ac:dyDescent="0.2">
      <c r="B94" s="266" t="s">
        <v>173</v>
      </c>
      <c r="C94" s="267"/>
      <c r="D94" s="165"/>
      <c r="E94" s="167"/>
      <c r="F94" s="167"/>
      <c r="G94" s="167"/>
      <c r="H94" s="167"/>
      <c r="I94" s="167"/>
      <c r="J94" s="167"/>
      <c r="K94" s="167"/>
      <c r="L94" s="167"/>
      <c r="M94" s="167"/>
      <c r="N94" s="167"/>
      <c r="O94" s="205"/>
      <c r="P94" s="181">
        <f t="shared" si="1"/>
        <v>0</v>
      </c>
      <c r="Q94" s="174"/>
      <c r="R94" s="174"/>
    </row>
    <row r="95" spans="2:18" x14ac:dyDescent="0.2">
      <c r="B95" s="262" t="s">
        <v>394</v>
      </c>
      <c r="C95" s="263"/>
      <c r="D95" s="169">
        <v>0</v>
      </c>
      <c r="E95" s="177">
        <f t="shared" ref="E95:N109" si="9">IFERROR($D95/$D37*E37,0)</f>
        <v>0</v>
      </c>
      <c r="F95" s="177">
        <f t="shared" si="9"/>
        <v>0</v>
      </c>
      <c r="G95" s="177">
        <f t="shared" si="9"/>
        <v>0</v>
      </c>
      <c r="H95" s="177">
        <f t="shared" si="9"/>
        <v>0</v>
      </c>
      <c r="I95" s="177">
        <f t="shared" si="9"/>
        <v>0</v>
      </c>
      <c r="J95" s="177">
        <f t="shared" si="9"/>
        <v>0</v>
      </c>
      <c r="K95" s="177">
        <f t="shared" si="9"/>
        <v>0</v>
      </c>
      <c r="L95" s="177">
        <f t="shared" si="9"/>
        <v>0</v>
      </c>
      <c r="M95" s="177">
        <f t="shared" si="9"/>
        <v>0</v>
      </c>
      <c r="N95" s="177">
        <f t="shared" si="9"/>
        <v>0</v>
      </c>
      <c r="O95" s="205"/>
      <c r="P95" s="181">
        <f t="shared" si="1"/>
        <v>0</v>
      </c>
      <c r="Q95" s="177">
        <v>0</v>
      </c>
      <c r="R95" s="177">
        <f t="shared" si="2"/>
        <v>0</v>
      </c>
    </row>
    <row r="96" spans="2:18" x14ac:dyDescent="0.2">
      <c r="B96" s="262" t="s">
        <v>395</v>
      </c>
      <c r="C96" s="263"/>
      <c r="D96" s="169">
        <v>0</v>
      </c>
      <c r="E96" s="177">
        <f t="shared" si="9"/>
        <v>0</v>
      </c>
      <c r="F96" s="177">
        <f t="shared" si="9"/>
        <v>0</v>
      </c>
      <c r="G96" s="177">
        <f t="shared" si="9"/>
        <v>0</v>
      </c>
      <c r="H96" s="177">
        <f t="shared" si="9"/>
        <v>0</v>
      </c>
      <c r="I96" s="177">
        <f t="shared" si="9"/>
        <v>0</v>
      </c>
      <c r="J96" s="177">
        <f t="shared" si="9"/>
        <v>0</v>
      </c>
      <c r="K96" s="177">
        <f t="shared" si="9"/>
        <v>0</v>
      </c>
      <c r="L96" s="177">
        <f t="shared" si="9"/>
        <v>0</v>
      </c>
      <c r="M96" s="177">
        <f t="shared" si="9"/>
        <v>0</v>
      </c>
      <c r="N96" s="177">
        <f t="shared" si="9"/>
        <v>0</v>
      </c>
      <c r="O96" s="205"/>
      <c r="P96" s="181">
        <f t="shared" si="1"/>
        <v>0</v>
      </c>
      <c r="Q96" s="177">
        <v>0</v>
      </c>
      <c r="R96" s="177">
        <f t="shared" si="2"/>
        <v>0</v>
      </c>
    </row>
    <row r="97" spans="2:18" x14ac:dyDescent="0.2">
      <c r="B97" s="262" t="s">
        <v>396</v>
      </c>
      <c r="C97" s="263"/>
      <c r="D97" s="169">
        <v>0</v>
      </c>
      <c r="E97" s="177">
        <f t="shared" si="9"/>
        <v>0</v>
      </c>
      <c r="F97" s="177">
        <f t="shared" si="9"/>
        <v>0</v>
      </c>
      <c r="G97" s="177">
        <f t="shared" si="9"/>
        <v>0</v>
      </c>
      <c r="H97" s="177">
        <f t="shared" si="9"/>
        <v>0</v>
      </c>
      <c r="I97" s="177">
        <f t="shared" si="9"/>
        <v>0</v>
      </c>
      <c r="J97" s="177">
        <f t="shared" si="9"/>
        <v>0</v>
      </c>
      <c r="K97" s="177">
        <f t="shared" si="9"/>
        <v>0</v>
      </c>
      <c r="L97" s="177">
        <f t="shared" si="9"/>
        <v>0</v>
      </c>
      <c r="M97" s="177">
        <f t="shared" si="9"/>
        <v>0</v>
      </c>
      <c r="N97" s="177">
        <f t="shared" si="9"/>
        <v>0</v>
      </c>
      <c r="O97" s="205"/>
      <c r="P97" s="181">
        <f t="shared" si="1"/>
        <v>0</v>
      </c>
      <c r="Q97" s="177">
        <v>0</v>
      </c>
      <c r="R97" s="177">
        <f t="shared" si="2"/>
        <v>0</v>
      </c>
    </row>
    <row r="98" spans="2:18" x14ac:dyDescent="0.2">
      <c r="B98" s="262" t="s">
        <v>397</v>
      </c>
      <c r="C98" s="263"/>
      <c r="D98" s="169">
        <v>91.47</v>
      </c>
      <c r="E98" s="177">
        <f t="shared" si="9"/>
        <v>0.40273570290752647</v>
      </c>
      <c r="F98" s="177">
        <f t="shared" si="9"/>
        <v>5.5010292411416879</v>
      </c>
      <c r="G98" s="177">
        <f t="shared" si="9"/>
        <v>4.560323188127132</v>
      </c>
      <c r="H98" s="177">
        <f t="shared" si="9"/>
        <v>20.667196595949491</v>
      </c>
      <c r="I98" s="177">
        <f t="shared" si="9"/>
        <v>37.036390733909869</v>
      </c>
      <c r="J98" s="177">
        <f t="shared" si="9"/>
        <v>21.444761017687121</v>
      </c>
      <c r="K98" s="177">
        <f t="shared" si="9"/>
        <v>1.0943616416269095</v>
      </c>
      <c r="L98" s="177">
        <f t="shared" si="9"/>
        <v>0.25133079089563243</v>
      </c>
      <c r="M98" s="177">
        <f t="shared" si="9"/>
        <v>0</v>
      </c>
      <c r="N98" s="177">
        <f t="shared" si="9"/>
        <v>0.51187108775463985</v>
      </c>
      <c r="O98" s="205"/>
      <c r="P98" s="181">
        <f t="shared" si="1"/>
        <v>0</v>
      </c>
      <c r="Q98" s="177">
        <v>91.47</v>
      </c>
      <c r="R98" s="177">
        <f t="shared" si="2"/>
        <v>0</v>
      </c>
    </row>
    <row r="99" spans="2:18" x14ac:dyDescent="0.2">
      <c r="B99" s="262" t="s">
        <v>398</v>
      </c>
      <c r="C99" s="263"/>
      <c r="D99" s="169">
        <v>0</v>
      </c>
      <c r="E99" s="177">
        <f t="shared" si="9"/>
        <v>0</v>
      </c>
      <c r="F99" s="177">
        <f t="shared" si="9"/>
        <v>0</v>
      </c>
      <c r="G99" s="177">
        <f t="shared" si="9"/>
        <v>0</v>
      </c>
      <c r="H99" s="177">
        <f t="shared" si="9"/>
        <v>0</v>
      </c>
      <c r="I99" s="177">
        <f t="shared" si="9"/>
        <v>0</v>
      </c>
      <c r="J99" s="177">
        <f t="shared" si="9"/>
        <v>0</v>
      </c>
      <c r="K99" s="177">
        <f t="shared" si="9"/>
        <v>0</v>
      </c>
      <c r="L99" s="177">
        <f t="shared" si="9"/>
        <v>0</v>
      </c>
      <c r="M99" s="177">
        <f t="shared" si="9"/>
        <v>0</v>
      </c>
      <c r="N99" s="177">
        <f t="shared" si="9"/>
        <v>0</v>
      </c>
      <c r="O99" s="205"/>
      <c r="P99" s="181">
        <f t="shared" si="1"/>
        <v>0</v>
      </c>
      <c r="Q99" s="177">
        <v>0</v>
      </c>
      <c r="R99" s="177">
        <f t="shared" si="2"/>
        <v>0</v>
      </c>
    </row>
    <row r="100" spans="2:18" x14ac:dyDescent="0.2">
      <c r="B100" s="262" t="s">
        <v>399</v>
      </c>
      <c r="C100" s="263"/>
      <c r="D100" s="169">
        <v>0</v>
      </c>
      <c r="E100" s="177">
        <f t="shared" si="9"/>
        <v>0</v>
      </c>
      <c r="F100" s="177">
        <f t="shared" si="9"/>
        <v>0</v>
      </c>
      <c r="G100" s="177">
        <f t="shared" si="9"/>
        <v>0</v>
      </c>
      <c r="H100" s="177">
        <f t="shared" si="9"/>
        <v>0</v>
      </c>
      <c r="I100" s="177">
        <f t="shared" si="9"/>
        <v>0</v>
      </c>
      <c r="J100" s="177">
        <f t="shared" si="9"/>
        <v>0</v>
      </c>
      <c r="K100" s="177">
        <f t="shared" si="9"/>
        <v>0</v>
      </c>
      <c r="L100" s="177">
        <f t="shared" si="9"/>
        <v>0</v>
      </c>
      <c r="M100" s="177">
        <f t="shared" si="9"/>
        <v>0</v>
      </c>
      <c r="N100" s="177">
        <f t="shared" si="9"/>
        <v>0</v>
      </c>
      <c r="O100" s="205"/>
      <c r="P100" s="181">
        <f t="shared" si="1"/>
        <v>0</v>
      </c>
      <c r="Q100" s="177">
        <v>0</v>
      </c>
      <c r="R100" s="177">
        <f t="shared" si="2"/>
        <v>0</v>
      </c>
    </row>
    <row r="101" spans="2:18" x14ac:dyDescent="0.2">
      <c r="B101" s="262" t="s">
        <v>400</v>
      </c>
      <c r="C101" s="263"/>
      <c r="D101" s="169">
        <v>0</v>
      </c>
      <c r="E101" s="177">
        <f t="shared" si="9"/>
        <v>0</v>
      </c>
      <c r="F101" s="177">
        <f t="shared" si="9"/>
        <v>0</v>
      </c>
      <c r="G101" s="177">
        <f t="shared" si="9"/>
        <v>0</v>
      </c>
      <c r="H101" s="177">
        <f t="shared" si="9"/>
        <v>0</v>
      </c>
      <c r="I101" s="177">
        <f t="shared" si="9"/>
        <v>0</v>
      </c>
      <c r="J101" s="177">
        <f t="shared" si="9"/>
        <v>0</v>
      </c>
      <c r="K101" s="177">
        <f t="shared" si="9"/>
        <v>0</v>
      </c>
      <c r="L101" s="177">
        <f t="shared" si="9"/>
        <v>0</v>
      </c>
      <c r="M101" s="177">
        <f t="shared" si="9"/>
        <v>0</v>
      </c>
      <c r="N101" s="177">
        <f t="shared" si="9"/>
        <v>0</v>
      </c>
      <c r="O101" s="205"/>
      <c r="P101" s="181">
        <f t="shared" si="1"/>
        <v>0</v>
      </c>
      <c r="Q101" s="177">
        <v>0</v>
      </c>
      <c r="R101" s="177">
        <f t="shared" si="2"/>
        <v>0</v>
      </c>
    </row>
    <row r="102" spans="2:18" x14ac:dyDescent="0.2">
      <c r="B102" s="262" t="s">
        <v>401</v>
      </c>
      <c r="C102" s="263"/>
      <c r="D102" s="169">
        <v>0</v>
      </c>
      <c r="E102" s="177">
        <f t="shared" si="9"/>
        <v>0</v>
      </c>
      <c r="F102" s="177">
        <f t="shared" si="9"/>
        <v>0</v>
      </c>
      <c r="G102" s="177">
        <f t="shared" si="9"/>
        <v>0</v>
      </c>
      <c r="H102" s="177">
        <f t="shared" si="9"/>
        <v>0</v>
      </c>
      <c r="I102" s="177">
        <f t="shared" si="9"/>
        <v>0</v>
      </c>
      <c r="J102" s="177">
        <f t="shared" si="9"/>
        <v>0</v>
      </c>
      <c r="K102" s="177">
        <f t="shared" si="9"/>
        <v>0</v>
      </c>
      <c r="L102" s="177">
        <f t="shared" si="9"/>
        <v>0</v>
      </c>
      <c r="M102" s="177">
        <f t="shared" si="9"/>
        <v>0</v>
      </c>
      <c r="N102" s="177">
        <f t="shared" si="9"/>
        <v>0</v>
      </c>
      <c r="O102" s="205"/>
      <c r="P102" s="181">
        <f t="shared" si="1"/>
        <v>0</v>
      </c>
      <c r="Q102" s="177">
        <v>0</v>
      </c>
      <c r="R102" s="177">
        <f t="shared" si="2"/>
        <v>0</v>
      </c>
    </row>
    <row r="103" spans="2:18" x14ac:dyDescent="0.2">
      <c r="B103" s="262" t="s">
        <v>402</v>
      </c>
      <c r="C103" s="263"/>
      <c r="D103" s="169">
        <v>0</v>
      </c>
      <c r="E103" s="177">
        <f t="shared" si="9"/>
        <v>0</v>
      </c>
      <c r="F103" s="177">
        <f t="shared" si="9"/>
        <v>0</v>
      </c>
      <c r="G103" s="177">
        <f t="shared" si="9"/>
        <v>0</v>
      </c>
      <c r="H103" s="177">
        <f t="shared" si="9"/>
        <v>0</v>
      </c>
      <c r="I103" s="177">
        <f t="shared" si="9"/>
        <v>0</v>
      </c>
      <c r="J103" s="177">
        <f t="shared" si="9"/>
        <v>0</v>
      </c>
      <c r="K103" s="177">
        <f t="shared" si="9"/>
        <v>0</v>
      </c>
      <c r="L103" s="177">
        <f t="shared" si="9"/>
        <v>0</v>
      </c>
      <c r="M103" s="177">
        <f t="shared" si="9"/>
        <v>0</v>
      </c>
      <c r="N103" s="177">
        <f t="shared" si="9"/>
        <v>0</v>
      </c>
      <c r="O103" s="205"/>
      <c r="P103" s="181">
        <f t="shared" si="1"/>
        <v>0</v>
      </c>
      <c r="Q103" s="177">
        <v>0</v>
      </c>
      <c r="R103" s="177">
        <f t="shared" si="2"/>
        <v>0</v>
      </c>
    </row>
    <row r="104" spans="2:18" x14ac:dyDescent="0.2">
      <c r="B104" s="262" t="s">
        <v>403</v>
      </c>
      <c r="C104" s="263"/>
      <c r="D104" s="169">
        <v>0</v>
      </c>
      <c r="E104" s="177">
        <f t="shared" si="9"/>
        <v>0</v>
      </c>
      <c r="F104" s="177">
        <f t="shared" si="9"/>
        <v>0</v>
      </c>
      <c r="G104" s="177">
        <f t="shared" si="9"/>
        <v>0</v>
      </c>
      <c r="H104" s="177">
        <f t="shared" si="9"/>
        <v>0</v>
      </c>
      <c r="I104" s="177">
        <f t="shared" si="9"/>
        <v>0</v>
      </c>
      <c r="J104" s="177">
        <f t="shared" si="9"/>
        <v>0</v>
      </c>
      <c r="K104" s="177">
        <f t="shared" si="9"/>
        <v>0</v>
      </c>
      <c r="L104" s="177">
        <f t="shared" si="9"/>
        <v>0</v>
      </c>
      <c r="M104" s="177">
        <f t="shared" si="9"/>
        <v>0</v>
      </c>
      <c r="N104" s="177">
        <f t="shared" si="9"/>
        <v>0</v>
      </c>
      <c r="O104" s="205"/>
      <c r="P104" s="181">
        <f t="shared" si="1"/>
        <v>0</v>
      </c>
      <c r="Q104" s="177">
        <v>0</v>
      </c>
      <c r="R104" s="177">
        <f t="shared" si="2"/>
        <v>0</v>
      </c>
    </row>
    <row r="105" spans="2:18" x14ac:dyDescent="0.2">
      <c r="B105" s="262" t="s">
        <v>404</v>
      </c>
      <c r="C105" s="263"/>
      <c r="D105" s="169">
        <v>0</v>
      </c>
      <c r="E105" s="177">
        <f t="shared" si="9"/>
        <v>0</v>
      </c>
      <c r="F105" s="177">
        <f t="shared" si="9"/>
        <v>0</v>
      </c>
      <c r="G105" s="177">
        <f t="shared" si="9"/>
        <v>0</v>
      </c>
      <c r="H105" s="177">
        <f t="shared" si="9"/>
        <v>0</v>
      </c>
      <c r="I105" s="177">
        <f t="shared" si="9"/>
        <v>0</v>
      </c>
      <c r="J105" s="177">
        <f t="shared" si="9"/>
        <v>0</v>
      </c>
      <c r="K105" s="177">
        <f t="shared" si="9"/>
        <v>0</v>
      </c>
      <c r="L105" s="177">
        <f t="shared" si="9"/>
        <v>0</v>
      </c>
      <c r="M105" s="177">
        <f t="shared" si="9"/>
        <v>0</v>
      </c>
      <c r="N105" s="177">
        <f t="shared" si="9"/>
        <v>0</v>
      </c>
      <c r="O105" s="205"/>
      <c r="P105" s="181">
        <f t="shared" si="1"/>
        <v>0</v>
      </c>
      <c r="Q105" s="177">
        <v>0</v>
      </c>
      <c r="R105" s="177">
        <f t="shared" si="2"/>
        <v>0</v>
      </c>
    </row>
    <row r="106" spans="2:18" x14ac:dyDescent="0.2">
      <c r="B106" s="262" t="s">
        <v>405</v>
      </c>
      <c r="C106" s="263"/>
      <c r="D106" s="169">
        <v>0</v>
      </c>
      <c r="E106" s="177">
        <f t="shared" si="9"/>
        <v>0</v>
      </c>
      <c r="F106" s="177">
        <f t="shared" si="9"/>
        <v>0</v>
      </c>
      <c r="G106" s="177">
        <f t="shared" si="9"/>
        <v>0</v>
      </c>
      <c r="H106" s="177">
        <f t="shared" si="9"/>
        <v>0</v>
      </c>
      <c r="I106" s="177">
        <f t="shared" si="9"/>
        <v>0</v>
      </c>
      <c r="J106" s="177">
        <f t="shared" si="9"/>
        <v>0</v>
      </c>
      <c r="K106" s="177">
        <f t="shared" si="9"/>
        <v>0</v>
      </c>
      <c r="L106" s="177">
        <f t="shared" si="9"/>
        <v>0</v>
      </c>
      <c r="M106" s="177">
        <f t="shared" si="9"/>
        <v>0</v>
      </c>
      <c r="N106" s="177">
        <f t="shared" si="9"/>
        <v>0</v>
      </c>
      <c r="O106" s="205"/>
      <c r="P106" s="181">
        <f t="shared" si="1"/>
        <v>0</v>
      </c>
      <c r="Q106" s="177">
        <v>0</v>
      </c>
      <c r="R106" s="177">
        <f t="shared" si="2"/>
        <v>0</v>
      </c>
    </row>
    <row r="107" spans="2:18" x14ac:dyDescent="0.2">
      <c r="B107" s="262" t="s">
        <v>406</v>
      </c>
      <c r="C107" s="263"/>
      <c r="D107" s="169">
        <v>0</v>
      </c>
      <c r="E107" s="177">
        <f t="shared" si="9"/>
        <v>0</v>
      </c>
      <c r="F107" s="177">
        <f t="shared" si="9"/>
        <v>0</v>
      </c>
      <c r="G107" s="177">
        <f t="shared" si="9"/>
        <v>0</v>
      </c>
      <c r="H107" s="177">
        <f t="shared" si="9"/>
        <v>0</v>
      </c>
      <c r="I107" s="177">
        <f t="shared" si="9"/>
        <v>0</v>
      </c>
      <c r="J107" s="177">
        <f t="shared" si="9"/>
        <v>0</v>
      </c>
      <c r="K107" s="177">
        <f t="shared" si="9"/>
        <v>0</v>
      </c>
      <c r="L107" s="177">
        <f t="shared" si="9"/>
        <v>0</v>
      </c>
      <c r="M107" s="177">
        <f t="shared" si="9"/>
        <v>0</v>
      </c>
      <c r="N107" s="177">
        <f t="shared" si="9"/>
        <v>0</v>
      </c>
      <c r="O107" s="205"/>
      <c r="P107" s="181">
        <f t="shared" si="1"/>
        <v>0</v>
      </c>
      <c r="Q107" s="177">
        <v>0</v>
      </c>
      <c r="R107" s="177">
        <f t="shared" si="2"/>
        <v>0</v>
      </c>
    </row>
    <row r="108" spans="2:18" x14ac:dyDescent="0.2">
      <c r="B108" s="262" t="s">
        <v>407</v>
      </c>
      <c r="C108" s="263"/>
      <c r="D108" s="169">
        <v>0</v>
      </c>
      <c r="E108" s="177">
        <f t="shared" si="9"/>
        <v>0</v>
      </c>
      <c r="F108" s="177">
        <f t="shared" si="9"/>
        <v>0</v>
      </c>
      <c r="G108" s="177">
        <f t="shared" si="9"/>
        <v>0</v>
      </c>
      <c r="H108" s="177">
        <f t="shared" si="9"/>
        <v>0</v>
      </c>
      <c r="I108" s="177">
        <f t="shared" si="9"/>
        <v>0</v>
      </c>
      <c r="J108" s="177">
        <f t="shared" si="9"/>
        <v>0</v>
      </c>
      <c r="K108" s="177">
        <f t="shared" si="9"/>
        <v>0</v>
      </c>
      <c r="L108" s="177">
        <f t="shared" si="9"/>
        <v>0</v>
      </c>
      <c r="M108" s="177">
        <f t="shared" si="9"/>
        <v>0</v>
      </c>
      <c r="N108" s="177">
        <f t="shared" si="9"/>
        <v>0</v>
      </c>
      <c r="O108" s="205"/>
      <c r="P108" s="181">
        <f t="shared" si="1"/>
        <v>0</v>
      </c>
      <c r="Q108" s="177">
        <v>0</v>
      </c>
      <c r="R108" s="177">
        <f t="shared" si="2"/>
        <v>0</v>
      </c>
    </row>
    <row r="109" spans="2:18" x14ac:dyDescent="0.2">
      <c r="B109" s="264" t="s">
        <v>408</v>
      </c>
      <c r="C109" s="265"/>
      <c r="D109" s="169">
        <v>0</v>
      </c>
      <c r="E109" s="177">
        <f t="shared" si="9"/>
        <v>0</v>
      </c>
      <c r="F109" s="177">
        <f t="shared" si="9"/>
        <v>0</v>
      </c>
      <c r="G109" s="177">
        <f t="shared" si="9"/>
        <v>0</v>
      </c>
      <c r="H109" s="177">
        <f t="shared" si="9"/>
        <v>0</v>
      </c>
      <c r="I109" s="177">
        <f t="shared" si="9"/>
        <v>0</v>
      </c>
      <c r="J109" s="177">
        <f t="shared" si="9"/>
        <v>0</v>
      </c>
      <c r="K109" s="177">
        <f t="shared" si="9"/>
        <v>0</v>
      </c>
      <c r="L109" s="177">
        <f t="shared" si="9"/>
        <v>0</v>
      </c>
      <c r="M109" s="177">
        <f t="shared" si="9"/>
        <v>0</v>
      </c>
      <c r="N109" s="177">
        <f t="shared" si="9"/>
        <v>0</v>
      </c>
      <c r="O109" s="205"/>
      <c r="P109" s="181">
        <f t="shared" si="1"/>
        <v>0</v>
      </c>
      <c r="Q109" s="177">
        <v>0</v>
      </c>
      <c r="R109" s="177">
        <f t="shared" si="2"/>
        <v>0</v>
      </c>
    </row>
    <row r="110" spans="2:18" x14ac:dyDescent="0.2">
      <c r="B110" s="266" t="s">
        <v>206</v>
      </c>
      <c r="C110" s="267"/>
      <c r="D110" s="165"/>
      <c r="E110" s="167"/>
      <c r="F110" s="167"/>
      <c r="G110" s="167"/>
      <c r="H110" s="167"/>
      <c r="I110" s="167"/>
      <c r="J110" s="167"/>
      <c r="K110" s="167"/>
      <c r="L110" s="167"/>
      <c r="M110" s="167"/>
      <c r="N110" s="167"/>
      <c r="O110" s="205"/>
      <c r="P110" s="181">
        <f t="shared" si="1"/>
        <v>0</v>
      </c>
      <c r="Q110" s="174"/>
      <c r="R110" s="174"/>
    </row>
    <row r="111" spans="2:18" x14ac:dyDescent="0.2">
      <c r="B111" s="262" t="s">
        <v>409</v>
      </c>
      <c r="C111" s="263"/>
      <c r="D111" s="169">
        <v>0</v>
      </c>
      <c r="E111" s="177">
        <f t="shared" ref="E111:N116" si="10">IFERROR($D111/$D53*E53,0)</f>
        <v>0</v>
      </c>
      <c r="F111" s="177">
        <f t="shared" si="10"/>
        <v>0</v>
      </c>
      <c r="G111" s="177">
        <f t="shared" si="10"/>
        <v>0</v>
      </c>
      <c r="H111" s="177">
        <f t="shared" si="10"/>
        <v>0</v>
      </c>
      <c r="I111" s="177">
        <f t="shared" si="10"/>
        <v>0</v>
      </c>
      <c r="J111" s="177">
        <f t="shared" si="10"/>
        <v>0</v>
      </c>
      <c r="K111" s="177">
        <f t="shared" si="10"/>
        <v>0</v>
      </c>
      <c r="L111" s="177">
        <f t="shared" si="10"/>
        <v>0</v>
      </c>
      <c r="M111" s="177">
        <f t="shared" si="10"/>
        <v>0</v>
      </c>
      <c r="N111" s="177">
        <f t="shared" si="10"/>
        <v>0</v>
      </c>
      <c r="O111" s="205"/>
      <c r="P111" s="181">
        <f t="shared" si="1"/>
        <v>0</v>
      </c>
      <c r="Q111" s="177">
        <v>0</v>
      </c>
      <c r="R111" s="177">
        <f t="shared" si="2"/>
        <v>0</v>
      </c>
    </row>
    <row r="112" spans="2:18" x14ac:dyDescent="0.2">
      <c r="B112" s="262" t="s">
        <v>410</v>
      </c>
      <c r="C112" s="263"/>
      <c r="D112" s="169">
        <v>26.88</v>
      </c>
      <c r="E112" s="177">
        <f t="shared" si="10"/>
        <v>0.11835066900791855</v>
      </c>
      <c r="F112" s="177">
        <f t="shared" si="10"/>
        <v>1.6165700885742709</v>
      </c>
      <c r="G112" s="177">
        <f t="shared" si="10"/>
        <v>1.3401277719127287</v>
      </c>
      <c r="H112" s="177">
        <f t="shared" si="10"/>
        <v>6.0734037881176581</v>
      </c>
      <c r="I112" s="177">
        <f t="shared" si="10"/>
        <v>10.883767168771151</v>
      </c>
      <c r="J112" s="177">
        <f t="shared" si="10"/>
        <v>6.3019041888644329</v>
      </c>
      <c r="K112" s="177">
        <f t="shared" si="10"/>
        <v>0.32159659917930827</v>
      </c>
      <c r="L112" s="177">
        <f t="shared" si="10"/>
        <v>7.3857785714164195E-2</v>
      </c>
      <c r="M112" s="177">
        <f t="shared" si="10"/>
        <v>0</v>
      </c>
      <c r="N112" s="177">
        <f t="shared" si="10"/>
        <v>0.1504219398583658</v>
      </c>
      <c r="O112" s="205"/>
      <c r="P112" s="181">
        <f t="shared" si="1"/>
        <v>0</v>
      </c>
      <c r="Q112" s="177">
        <v>26.88</v>
      </c>
      <c r="R112" s="177">
        <f t="shared" si="2"/>
        <v>0</v>
      </c>
    </row>
    <row r="113" spans="2:18" x14ac:dyDescent="0.2">
      <c r="B113" s="262" t="s">
        <v>411</v>
      </c>
      <c r="C113" s="263"/>
      <c r="D113" s="169">
        <v>0</v>
      </c>
      <c r="E113" s="177">
        <f t="shared" si="10"/>
        <v>0</v>
      </c>
      <c r="F113" s="177">
        <f t="shared" si="10"/>
        <v>0</v>
      </c>
      <c r="G113" s="177">
        <f t="shared" si="10"/>
        <v>0</v>
      </c>
      <c r="H113" s="177">
        <f t="shared" si="10"/>
        <v>0</v>
      </c>
      <c r="I113" s="177">
        <f t="shared" si="10"/>
        <v>0</v>
      </c>
      <c r="J113" s="177">
        <f t="shared" si="10"/>
        <v>0</v>
      </c>
      <c r="K113" s="177">
        <f t="shared" si="10"/>
        <v>0</v>
      </c>
      <c r="L113" s="177">
        <f t="shared" si="10"/>
        <v>0</v>
      </c>
      <c r="M113" s="177">
        <f t="shared" si="10"/>
        <v>0</v>
      </c>
      <c r="N113" s="177">
        <f t="shared" si="10"/>
        <v>0</v>
      </c>
      <c r="O113" s="205"/>
      <c r="P113" s="181">
        <f t="shared" si="1"/>
        <v>0</v>
      </c>
      <c r="Q113" s="177">
        <v>0</v>
      </c>
      <c r="R113" s="177">
        <f t="shared" si="2"/>
        <v>0</v>
      </c>
    </row>
    <row r="114" spans="2:18" x14ac:dyDescent="0.2">
      <c r="B114" s="262" t="s">
        <v>412</v>
      </c>
      <c r="C114" s="263"/>
      <c r="D114" s="169">
        <v>1189.6300000000001</v>
      </c>
      <c r="E114" s="177">
        <f t="shared" si="10"/>
        <v>5.2378536596685334</v>
      </c>
      <c r="F114" s="177">
        <f t="shared" si="10"/>
        <v>71.544653068103059</v>
      </c>
      <c r="G114" s="177">
        <f t="shared" si="10"/>
        <v>59.310126536478414</v>
      </c>
      <c r="H114" s="177">
        <f t="shared" si="10"/>
        <v>268.79104718967307</v>
      </c>
      <c r="I114" s="177">
        <f t="shared" si="10"/>
        <v>481.68362860808134</v>
      </c>
      <c r="J114" s="177">
        <f t="shared" si="10"/>
        <v>278.90380506691957</v>
      </c>
      <c r="K114" s="177">
        <f t="shared" si="10"/>
        <v>14.232922703931569</v>
      </c>
      <c r="L114" s="177">
        <f t="shared" si="10"/>
        <v>3.2687290780930494</v>
      </c>
      <c r="M114" s="177">
        <f t="shared" si="10"/>
        <v>0</v>
      </c>
      <c r="N114" s="177">
        <f t="shared" si="10"/>
        <v>6.6572340890516273</v>
      </c>
      <c r="O114" s="205"/>
      <c r="P114" s="181">
        <f t="shared" si="1"/>
        <v>0</v>
      </c>
      <c r="Q114" s="177">
        <v>1189.6300000000001</v>
      </c>
      <c r="R114" s="177">
        <f t="shared" si="2"/>
        <v>0</v>
      </c>
    </row>
    <row r="115" spans="2:18" x14ac:dyDescent="0.2">
      <c r="B115" s="262" t="s">
        <v>413</v>
      </c>
      <c r="C115" s="263"/>
      <c r="D115" s="169">
        <v>0</v>
      </c>
      <c r="E115" s="177">
        <f t="shared" si="10"/>
        <v>0</v>
      </c>
      <c r="F115" s="177">
        <f t="shared" si="10"/>
        <v>0</v>
      </c>
      <c r="G115" s="177">
        <f t="shared" si="10"/>
        <v>0</v>
      </c>
      <c r="H115" s="177">
        <f t="shared" si="10"/>
        <v>0</v>
      </c>
      <c r="I115" s="177">
        <f t="shared" si="10"/>
        <v>0</v>
      </c>
      <c r="J115" s="177">
        <f t="shared" si="10"/>
        <v>0</v>
      </c>
      <c r="K115" s="177">
        <f t="shared" si="10"/>
        <v>0</v>
      </c>
      <c r="L115" s="177">
        <f t="shared" si="10"/>
        <v>0</v>
      </c>
      <c r="M115" s="177">
        <f t="shared" si="10"/>
        <v>0</v>
      </c>
      <c r="N115" s="177">
        <f t="shared" si="10"/>
        <v>0</v>
      </c>
      <c r="O115" s="205"/>
      <c r="P115" s="181">
        <f t="shared" si="1"/>
        <v>0</v>
      </c>
      <c r="Q115" s="177">
        <v>0</v>
      </c>
      <c r="R115" s="177">
        <f t="shared" si="2"/>
        <v>0</v>
      </c>
    </row>
    <row r="116" spans="2:18" x14ac:dyDescent="0.2">
      <c r="B116" s="262" t="s">
        <v>415</v>
      </c>
      <c r="C116" s="263"/>
      <c r="D116" s="169">
        <v>0</v>
      </c>
      <c r="E116" s="177">
        <f t="shared" si="10"/>
        <v>0</v>
      </c>
      <c r="F116" s="177">
        <f t="shared" si="10"/>
        <v>0</v>
      </c>
      <c r="G116" s="177">
        <f t="shared" si="10"/>
        <v>0</v>
      </c>
      <c r="H116" s="177">
        <f t="shared" si="10"/>
        <v>0</v>
      </c>
      <c r="I116" s="177">
        <f t="shared" si="10"/>
        <v>0</v>
      </c>
      <c r="J116" s="177">
        <f t="shared" si="10"/>
        <v>0</v>
      </c>
      <c r="K116" s="177">
        <f t="shared" si="10"/>
        <v>0</v>
      </c>
      <c r="L116" s="177">
        <f t="shared" si="10"/>
        <v>0</v>
      </c>
      <c r="M116" s="177">
        <f t="shared" si="10"/>
        <v>0</v>
      </c>
      <c r="N116" s="177">
        <f t="shared" si="10"/>
        <v>0</v>
      </c>
      <c r="O116" s="257"/>
      <c r="P116" s="181">
        <f t="shared" si="1"/>
        <v>0</v>
      </c>
      <c r="Q116" s="177">
        <v>0</v>
      </c>
      <c r="R116" s="177">
        <f t="shared" si="2"/>
        <v>0</v>
      </c>
    </row>
    <row r="117" spans="2:18" x14ac:dyDescent="0.2">
      <c r="B117" s="258" t="s">
        <v>352</v>
      </c>
      <c r="C117" s="259"/>
      <c r="D117" s="183">
        <f>SUM(D67:D116)</f>
        <v>48798.121782482893</v>
      </c>
      <c r="E117" s="183">
        <f t="shared" ref="E117:N117" si="11">SUM(E67:E116)</f>
        <v>214.85455205679816</v>
      </c>
      <c r="F117" s="183">
        <f t="shared" si="11"/>
        <v>2934.7315495597641</v>
      </c>
      <c r="G117" s="183">
        <f t="shared" si="11"/>
        <v>2432.8764217963094</v>
      </c>
      <c r="H117" s="183">
        <f t="shared" si="11"/>
        <v>11025.69559846572</v>
      </c>
      <c r="I117" s="183">
        <f t="shared" si="11"/>
        <v>19758.459663462938</v>
      </c>
      <c r="J117" s="183">
        <f t="shared" si="11"/>
        <v>11440.516669261373</v>
      </c>
      <c r="K117" s="183">
        <f t="shared" si="11"/>
        <v>583.8284974547704</v>
      </c>
      <c r="L117" s="183">
        <f t="shared" si="11"/>
        <v>134.08189069435679</v>
      </c>
      <c r="M117" s="183">
        <f t="shared" si="11"/>
        <v>0</v>
      </c>
      <c r="N117" s="183">
        <f t="shared" si="11"/>
        <v>273.07693973087248</v>
      </c>
      <c r="O117" s="16" t="s">
        <v>306</v>
      </c>
      <c r="P117" s="181">
        <f>+D117-SUM(E117:N117)</f>
        <v>0</v>
      </c>
      <c r="Q117" s="167">
        <v>48798.1217824829</v>
      </c>
      <c r="R117" s="167">
        <f t="shared" si="2"/>
        <v>0</v>
      </c>
    </row>
    <row r="119" spans="2:18" x14ac:dyDescent="0.2">
      <c r="B119" s="255" t="s">
        <v>347</v>
      </c>
      <c r="C119" s="256"/>
      <c r="D119" s="184">
        <v>149099.96</v>
      </c>
      <c r="E119" s="177">
        <f>$D119/$D60*E60</f>
        <v>13723.682684349398</v>
      </c>
      <c r="F119" s="177">
        <f t="shared" ref="F119:N120" si="12">$D119/$D60*F60</f>
        <v>17325.775647957391</v>
      </c>
      <c r="G119" s="177">
        <f t="shared" si="12"/>
        <v>12207.187945157249</v>
      </c>
      <c r="H119" s="177">
        <f t="shared" si="12"/>
        <v>26100.988300435354</v>
      </c>
      <c r="I119" s="177">
        <f t="shared" si="12"/>
        <v>27060.772171225366</v>
      </c>
      <c r="J119" s="177">
        <f t="shared" si="12"/>
        <v>32000.699413711307</v>
      </c>
      <c r="K119" s="177">
        <f t="shared" si="12"/>
        <v>6709.0230008007175</v>
      </c>
      <c r="L119" s="177">
        <f t="shared" si="12"/>
        <v>31.303046561913273</v>
      </c>
      <c r="M119" s="177">
        <f t="shared" si="12"/>
        <v>0</v>
      </c>
      <c r="N119" s="177">
        <f t="shared" si="12"/>
        <v>13940.527789801285</v>
      </c>
      <c r="O119" s="238" t="s">
        <v>306</v>
      </c>
      <c r="P119" s="181">
        <f t="shared" ref="P119:P120" si="13">+D119-SUM(E119:N119)</f>
        <v>0</v>
      </c>
      <c r="Q119" s="184">
        <v>149099.96</v>
      </c>
      <c r="R119" s="177">
        <f t="shared" si="2"/>
        <v>0</v>
      </c>
    </row>
    <row r="120" spans="2:18" x14ac:dyDescent="0.2">
      <c r="B120" s="255" t="s">
        <v>348</v>
      </c>
      <c r="C120" s="256"/>
      <c r="D120" s="184">
        <v>1579.4158273653341</v>
      </c>
      <c r="E120" s="177">
        <f>$D120/$D61*E61</f>
        <v>145.37496617303597</v>
      </c>
      <c r="F120" s="177">
        <f t="shared" si="12"/>
        <v>183.53193575481026</v>
      </c>
      <c r="G120" s="177">
        <f t="shared" si="12"/>
        <v>129.31073789828429</v>
      </c>
      <c r="H120" s="177">
        <f t="shared" si="12"/>
        <v>276.48776050365814</v>
      </c>
      <c r="I120" s="177">
        <f t="shared" si="12"/>
        <v>286.65475073206403</v>
      </c>
      <c r="J120" s="177">
        <f t="shared" si="12"/>
        <v>338.98339839109423</v>
      </c>
      <c r="K120" s="177">
        <f t="shared" si="12"/>
        <v>71.068678446477932</v>
      </c>
      <c r="L120" s="177">
        <f t="shared" si="12"/>
        <v>0.33159316196087402</v>
      </c>
      <c r="M120" s="177">
        <f t="shared" si="12"/>
        <v>0</v>
      </c>
      <c r="N120" s="177">
        <f t="shared" si="12"/>
        <v>147.67200630394825</v>
      </c>
      <c r="O120" s="205"/>
      <c r="P120" s="181">
        <f t="shared" si="13"/>
        <v>0</v>
      </c>
      <c r="Q120" s="184">
        <v>1579.4158273653341</v>
      </c>
      <c r="R120" s="177">
        <f t="shared" si="2"/>
        <v>0</v>
      </c>
    </row>
    <row r="121" spans="2:18" x14ac:dyDescent="0.2">
      <c r="B121" s="258" t="s">
        <v>353</v>
      </c>
      <c r="C121" s="259"/>
      <c r="D121" s="183">
        <f>+D119+D120</f>
        <v>150679.37582736532</v>
      </c>
      <c r="E121" s="183">
        <f t="shared" ref="E121:N121" si="14">+E119+E120</f>
        <v>13869.057650522434</v>
      </c>
      <c r="F121" s="183">
        <f t="shared" si="14"/>
        <v>17509.307583712201</v>
      </c>
      <c r="G121" s="183">
        <f t="shared" si="14"/>
        <v>12336.498683055534</v>
      </c>
      <c r="H121" s="183">
        <f t="shared" si="14"/>
        <v>26377.476060939014</v>
      </c>
      <c r="I121" s="183">
        <f t="shared" si="14"/>
        <v>27347.426921957431</v>
      </c>
      <c r="J121" s="183">
        <f t="shared" si="14"/>
        <v>32339.682812102401</v>
      </c>
      <c r="K121" s="183">
        <f t="shared" si="14"/>
        <v>6780.0916792471953</v>
      </c>
      <c r="L121" s="183">
        <f t="shared" si="14"/>
        <v>31.634639723874148</v>
      </c>
      <c r="M121" s="183">
        <f t="shared" si="14"/>
        <v>0</v>
      </c>
      <c r="N121" s="183">
        <f t="shared" si="14"/>
        <v>14088.199796105233</v>
      </c>
      <c r="O121" s="257"/>
      <c r="P121" s="181">
        <f>+D121-SUM(E121:N121)</f>
        <v>0</v>
      </c>
      <c r="Q121" s="167">
        <v>150679.37582736532</v>
      </c>
      <c r="R121" s="167">
        <f>D121-Q121</f>
        <v>0</v>
      </c>
    </row>
    <row r="124" spans="2:18" x14ac:dyDescent="0.2">
      <c r="C124" s="185" t="s">
        <v>354</v>
      </c>
      <c r="D124" s="184">
        <v>48798.1217824829</v>
      </c>
      <c r="E124" s="186">
        <v>214.85455205679816</v>
      </c>
      <c r="F124" s="186">
        <v>2934.7315495597636</v>
      </c>
      <c r="G124" s="186">
        <v>2432.8764217963103</v>
      </c>
      <c r="H124" s="186">
        <v>11025.69559846572</v>
      </c>
      <c r="I124" s="186">
        <v>19758.459663462938</v>
      </c>
      <c r="J124" s="186">
        <v>11440.516669261377</v>
      </c>
      <c r="K124" s="186">
        <v>583.8284974547704</v>
      </c>
      <c r="L124" s="186">
        <v>134.08189069435679</v>
      </c>
      <c r="M124" s="186">
        <v>0</v>
      </c>
      <c r="N124" s="186">
        <v>273.07693973087243</v>
      </c>
    </row>
    <row r="125" spans="2:18" x14ac:dyDescent="0.2">
      <c r="C125" s="27" t="s">
        <v>43</v>
      </c>
      <c r="D125" s="187">
        <f t="shared" ref="D125:N125" si="15">D117-D124</f>
        <v>0</v>
      </c>
      <c r="E125" s="187">
        <f t="shared" si="15"/>
        <v>0</v>
      </c>
      <c r="F125" s="187">
        <f t="shared" si="15"/>
        <v>0</v>
      </c>
      <c r="G125" s="187">
        <f t="shared" si="15"/>
        <v>0</v>
      </c>
      <c r="H125" s="187">
        <f t="shared" si="15"/>
        <v>0</v>
      </c>
      <c r="I125" s="187">
        <f t="shared" si="15"/>
        <v>0</v>
      </c>
      <c r="J125" s="187">
        <f t="shared" si="15"/>
        <v>0</v>
      </c>
      <c r="K125" s="187">
        <f t="shared" si="15"/>
        <v>0</v>
      </c>
      <c r="L125" s="187">
        <f t="shared" si="15"/>
        <v>0</v>
      </c>
      <c r="M125" s="187">
        <f t="shared" si="15"/>
        <v>0</v>
      </c>
      <c r="N125" s="187">
        <f t="shared" si="15"/>
        <v>0</v>
      </c>
    </row>
    <row r="128" spans="2:18" x14ac:dyDescent="0.2">
      <c r="B128" s="260" t="s">
        <v>355</v>
      </c>
      <c r="C128" s="261"/>
      <c r="D128" s="169">
        <v>149099.96</v>
      </c>
      <c r="E128" s="188">
        <v>13723.6826843494</v>
      </c>
      <c r="F128" s="188">
        <v>17325.775647957395</v>
      </c>
      <c r="G128" s="188">
        <v>12207.187945157253</v>
      </c>
      <c r="H128" s="188">
        <v>26100.988300435354</v>
      </c>
      <c r="I128" s="188">
        <v>27060.772171225366</v>
      </c>
      <c r="J128" s="188">
        <v>32000.699413711311</v>
      </c>
      <c r="K128" s="188">
        <v>6709.0230008007193</v>
      </c>
      <c r="L128" s="188">
        <v>31.303046561913273</v>
      </c>
      <c r="M128" s="188">
        <v>0</v>
      </c>
      <c r="N128" s="188">
        <v>13940.527789801281</v>
      </c>
    </row>
    <row r="129" spans="1:14" x14ac:dyDescent="0.2">
      <c r="B129" s="189"/>
      <c r="C129" s="27" t="s">
        <v>43</v>
      </c>
      <c r="D129" s="187">
        <f>D119-D128</f>
        <v>0</v>
      </c>
      <c r="E129" s="187">
        <f>E119-E128</f>
        <v>0</v>
      </c>
      <c r="F129" s="187">
        <f t="shared" ref="F129:N129" si="16">F119-F128</f>
        <v>0</v>
      </c>
      <c r="G129" s="187">
        <f t="shared" si="16"/>
        <v>0</v>
      </c>
      <c r="H129" s="187">
        <f t="shared" si="16"/>
        <v>0</v>
      </c>
      <c r="I129" s="187">
        <f t="shared" si="16"/>
        <v>0</v>
      </c>
      <c r="J129" s="187">
        <f t="shared" si="16"/>
        <v>0</v>
      </c>
      <c r="K129" s="187">
        <f t="shared" si="16"/>
        <v>0</v>
      </c>
      <c r="L129" s="187">
        <f t="shared" si="16"/>
        <v>0</v>
      </c>
      <c r="M129" s="187">
        <f t="shared" si="16"/>
        <v>0</v>
      </c>
      <c r="N129" s="187">
        <f t="shared" si="16"/>
        <v>0</v>
      </c>
    </row>
    <row r="130" spans="1:14" x14ac:dyDescent="0.2">
      <c r="B130" s="260" t="s">
        <v>356</v>
      </c>
      <c r="C130" s="261"/>
      <c r="D130" s="169">
        <v>1579.4158273653341</v>
      </c>
      <c r="E130" s="188">
        <v>145.37496617303597</v>
      </c>
      <c r="F130" s="188">
        <v>183.53193575481026</v>
      </c>
      <c r="G130" s="188">
        <v>129.31073789828429</v>
      </c>
      <c r="H130" s="188">
        <v>276.48776050365808</v>
      </c>
      <c r="I130" s="188">
        <v>286.65475073206403</v>
      </c>
      <c r="J130" s="188">
        <v>338.98339839109423</v>
      </c>
      <c r="K130" s="188">
        <v>71.068678446477932</v>
      </c>
      <c r="L130" s="188">
        <v>0.33159316196087402</v>
      </c>
      <c r="M130" s="188">
        <v>0</v>
      </c>
      <c r="N130" s="188">
        <v>147.67200630394822</v>
      </c>
    </row>
    <row r="131" spans="1:14" x14ac:dyDescent="0.2">
      <c r="C131" s="27" t="s">
        <v>43</v>
      </c>
      <c r="D131" s="187">
        <f>D120-D130</f>
        <v>0</v>
      </c>
      <c r="E131" s="187">
        <f>E120-E130</f>
        <v>0</v>
      </c>
      <c r="F131" s="187">
        <f t="shared" ref="F131:N131" si="17">F120-F130</f>
        <v>0</v>
      </c>
      <c r="G131" s="187">
        <f t="shared" si="17"/>
        <v>0</v>
      </c>
      <c r="H131" s="187">
        <f t="shared" si="17"/>
        <v>0</v>
      </c>
      <c r="I131" s="187">
        <f t="shared" si="17"/>
        <v>0</v>
      </c>
      <c r="J131" s="187">
        <f t="shared" si="17"/>
        <v>0</v>
      </c>
      <c r="K131" s="187">
        <f t="shared" si="17"/>
        <v>0</v>
      </c>
      <c r="L131" s="187">
        <f t="shared" si="17"/>
        <v>0</v>
      </c>
      <c r="M131" s="187">
        <f t="shared" si="17"/>
        <v>0</v>
      </c>
      <c r="N131" s="187">
        <f t="shared" si="17"/>
        <v>0</v>
      </c>
    </row>
    <row r="132" spans="1:14" x14ac:dyDescent="0.2">
      <c r="C132" s="27"/>
      <c r="D132" s="190"/>
      <c r="E132" s="190"/>
      <c r="F132" s="190"/>
      <c r="G132" s="190"/>
      <c r="H132" s="190"/>
      <c r="I132" s="190"/>
      <c r="J132" s="190"/>
      <c r="K132" s="190"/>
      <c r="L132" s="190"/>
      <c r="M132" s="190"/>
      <c r="N132" s="190"/>
    </row>
    <row r="133" spans="1:14" s="194" customFormat="1" x14ac:dyDescent="0.2">
      <c r="A133" s="33"/>
      <c r="B133" s="34" t="s">
        <v>44</v>
      </c>
      <c r="C133" s="35" t="s">
        <v>45</v>
      </c>
      <c r="D133" s="191"/>
      <c r="E133" s="191"/>
      <c r="F133" s="191"/>
      <c r="G133" s="191"/>
      <c r="H133" s="192"/>
      <c r="I133" s="193"/>
    </row>
    <row r="134" spans="1:14" s="194" customFormat="1" x14ac:dyDescent="0.2">
      <c r="A134" s="33"/>
      <c r="B134" s="39" t="s">
        <v>26</v>
      </c>
      <c r="C134" s="1" t="s">
        <v>357</v>
      </c>
      <c r="D134" s="86"/>
      <c r="E134" s="86"/>
      <c r="F134" s="86"/>
      <c r="G134" s="86"/>
      <c r="I134" s="195"/>
    </row>
    <row r="135" spans="1:14" s="194" customFormat="1" x14ac:dyDescent="0.2">
      <c r="A135" s="33"/>
      <c r="B135" s="39" t="s">
        <v>27</v>
      </c>
      <c r="C135" s="1" t="s">
        <v>358</v>
      </c>
      <c r="D135" s="86"/>
      <c r="E135" s="86"/>
      <c r="F135" s="86"/>
      <c r="G135" s="86"/>
      <c r="I135" s="195"/>
    </row>
    <row r="136" spans="1:14" s="194" customFormat="1" x14ac:dyDescent="0.2">
      <c r="A136" s="33"/>
      <c r="B136" s="39"/>
      <c r="C136" s="1" t="s">
        <v>359</v>
      </c>
      <c r="D136" s="86"/>
      <c r="E136" s="86"/>
      <c r="F136" s="86"/>
      <c r="G136" s="86"/>
      <c r="I136" s="195"/>
    </row>
    <row r="137" spans="1:14" s="194" customFormat="1" x14ac:dyDescent="0.2">
      <c r="A137" s="33"/>
      <c r="B137" s="39"/>
      <c r="C137" s="1" t="s">
        <v>360</v>
      </c>
      <c r="D137" s="86"/>
      <c r="E137" s="86"/>
      <c r="F137" s="86"/>
      <c r="G137" s="86"/>
      <c r="I137" s="195"/>
    </row>
    <row r="138" spans="1:14" s="194" customFormat="1" x14ac:dyDescent="0.2">
      <c r="A138" s="33"/>
      <c r="B138" s="196" t="s">
        <v>28</v>
      </c>
      <c r="C138" s="1" t="s">
        <v>361</v>
      </c>
      <c r="D138" s="86"/>
      <c r="E138" s="86"/>
      <c r="F138" s="86"/>
      <c r="G138" s="86"/>
      <c r="I138" s="195"/>
    </row>
    <row r="139" spans="1:14" s="194" customFormat="1" x14ac:dyDescent="0.2">
      <c r="A139" s="33"/>
      <c r="B139" s="196"/>
      <c r="C139" s="1" t="s">
        <v>362</v>
      </c>
      <c r="D139" s="86"/>
      <c r="E139" s="86"/>
      <c r="F139" s="86"/>
      <c r="G139" s="86"/>
      <c r="I139" s="195"/>
    </row>
    <row r="140" spans="1:14" s="194" customFormat="1" x14ac:dyDescent="0.2">
      <c r="A140" s="33"/>
      <c r="B140" s="196" t="s">
        <v>29</v>
      </c>
      <c r="C140" s="1" t="s">
        <v>363</v>
      </c>
      <c r="D140" s="86"/>
      <c r="E140" s="86"/>
      <c r="F140" s="86"/>
      <c r="G140" s="86"/>
      <c r="I140" s="195"/>
    </row>
    <row r="141" spans="1:14" s="194" customFormat="1" x14ac:dyDescent="0.2">
      <c r="A141" s="33"/>
      <c r="B141" s="196" t="s">
        <v>30</v>
      </c>
      <c r="C141" s="86" t="s">
        <v>364</v>
      </c>
      <c r="D141" s="86"/>
      <c r="E141" s="86"/>
      <c r="F141" s="86"/>
      <c r="G141" s="86"/>
      <c r="I141" s="195"/>
    </row>
    <row r="142" spans="1:14" s="194" customFormat="1" x14ac:dyDescent="0.2">
      <c r="A142" s="33"/>
      <c r="B142" s="196"/>
      <c r="C142" s="86" t="s">
        <v>365</v>
      </c>
      <c r="D142" s="86"/>
      <c r="E142" s="86"/>
      <c r="F142" s="86"/>
      <c r="G142" s="86"/>
      <c r="I142" s="195"/>
    </row>
    <row r="143" spans="1:14" s="194" customFormat="1" x14ac:dyDescent="0.2">
      <c r="A143" s="33"/>
      <c r="B143" s="196" t="s">
        <v>31</v>
      </c>
      <c r="C143" s="86" t="s">
        <v>366</v>
      </c>
      <c r="D143" s="86"/>
      <c r="E143" s="86"/>
      <c r="F143" s="86"/>
      <c r="G143" s="86"/>
      <c r="I143" s="195"/>
    </row>
    <row r="144" spans="1:14" s="194" customFormat="1" x14ac:dyDescent="0.2">
      <c r="A144" s="33"/>
      <c r="B144" s="196"/>
      <c r="C144" s="86" t="s">
        <v>367</v>
      </c>
      <c r="D144" s="86"/>
      <c r="E144" s="86"/>
      <c r="F144" s="86"/>
      <c r="G144" s="86"/>
      <c r="I144" s="195"/>
    </row>
    <row r="145" spans="1:9" s="194" customFormat="1" x14ac:dyDescent="0.2">
      <c r="A145" s="33"/>
      <c r="B145" s="196"/>
      <c r="C145" s="86" t="s">
        <v>368</v>
      </c>
      <c r="D145" s="86"/>
      <c r="E145" s="86"/>
      <c r="F145" s="86"/>
      <c r="G145" s="86"/>
      <c r="I145" s="195"/>
    </row>
    <row r="146" spans="1:9" s="194" customFormat="1" x14ac:dyDescent="0.2">
      <c r="A146" s="33"/>
      <c r="B146" s="197" t="s">
        <v>32</v>
      </c>
      <c r="C146" s="44" t="s">
        <v>262</v>
      </c>
      <c r="D146" s="198"/>
      <c r="E146" s="198"/>
      <c r="F146" s="198"/>
      <c r="G146" s="198"/>
      <c r="H146" s="199"/>
      <c r="I146" s="200"/>
    </row>
  </sheetData>
  <mergeCells count="71">
    <mergeCell ref="B66:C66"/>
    <mergeCell ref="E66:N66"/>
    <mergeCell ref="B6:B7"/>
    <mergeCell ref="C6:C7"/>
    <mergeCell ref="D6:D7"/>
    <mergeCell ref="E6:N6"/>
    <mergeCell ref="E8:N8"/>
    <mergeCell ref="B60:C60"/>
    <mergeCell ref="B61:C61"/>
    <mergeCell ref="B64:C65"/>
    <mergeCell ref="D64:D65"/>
    <mergeCell ref="E64:N64"/>
    <mergeCell ref="O64:O65"/>
    <mergeCell ref="B67:C67"/>
    <mergeCell ref="O67:O116"/>
    <mergeCell ref="B68:C68"/>
    <mergeCell ref="B69:C69"/>
    <mergeCell ref="B70:C70"/>
    <mergeCell ref="B71:C71"/>
    <mergeCell ref="B72:C72"/>
    <mergeCell ref="B73:C73"/>
    <mergeCell ref="B74:C74"/>
    <mergeCell ref="B75:C75"/>
    <mergeCell ref="B87:C87"/>
    <mergeCell ref="B76:C76"/>
    <mergeCell ref="B77:C77"/>
    <mergeCell ref="B78:C78"/>
    <mergeCell ref="B79:C79"/>
    <mergeCell ref="B80:C80"/>
    <mergeCell ref="B81:C81"/>
    <mergeCell ref="B82:C82"/>
    <mergeCell ref="B83:C83"/>
    <mergeCell ref="B84:C84"/>
    <mergeCell ref="B85:C85"/>
    <mergeCell ref="B86:C86"/>
    <mergeCell ref="B99:C99"/>
    <mergeCell ref="B88:C88"/>
    <mergeCell ref="B89:C89"/>
    <mergeCell ref="B90:C90"/>
    <mergeCell ref="B91:C91"/>
    <mergeCell ref="B92:C92"/>
    <mergeCell ref="B93:C93"/>
    <mergeCell ref="B94:C94"/>
    <mergeCell ref="B95:C95"/>
    <mergeCell ref="B96:C96"/>
    <mergeCell ref="B97:C97"/>
    <mergeCell ref="B98:C98"/>
    <mergeCell ref="B111:C111"/>
    <mergeCell ref="B100:C100"/>
    <mergeCell ref="B101:C101"/>
    <mergeCell ref="B102:C102"/>
    <mergeCell ref="B103:C103"/>
    <mergeCell ref="B104:C104"/>
    <mergeCell ref="B105:C105"/>
    <mergeCell ref="B106:C106"/>
    <mergeCell ref="B107:C107"/>
    <mergeCell ref="B108:C108"/>
    <mergeCell ref="B109:C109"/>
    <mergeCell ref="B110:C110"/>
    <mergeCell ref="B130:C130"/>
    <mergeCell ref="B112:C112"/>
    <mergeCell ref="B113:C113"/>
    <mergeCell ref="B114:C114"/>
    <mergeCell ref="B115:C115"/>
    <mergeCell ref="B116:C116"/>
    <mergeCell ref="B117:C117"/>
    <mergeCell ref="B119:C119"/>
    <mergeCell ref="O119:O121"/>
    <mergeCell ref="B120:C120"/>
    <mergeCell ref="B121:C121"/>
    <mergeCell ref="B128:C1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Darbalapiai</vt:lpstr>
      </vt:variant>
      <vt:variant>
        <vt:i4>5</vt:i4>
      </vt:variant>
    </vt:vector>
  </HeadingPairs>
  <TitlesOfParts>
    <vt:vector size="5" baseType="lpstr">
      <vt:lpstr>6.1</vt:lpstr>
      <vt:lpstr>6.2</vt:lpstr>
      <vt:lpstr>6.3</vt:lpstr>
      <vt:lpstr>6.4</vt:lpstr>
      <vt:lpstr>6.5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Vilnius economics</dc:creator>
  <cp:lastModifiedBy>Aiste</cp:lastModifiedBy>
  <dcterms:created xsi:type="dcterms:W3CDTF">2022-06-03T14:18:16Z</dcterms:created>
  <dcterms:modified xsi:type="dcterms:W3CDTF">2022-12-08T06:59:31Z</dcterms:modified>
</cp:coreProperties>
</file>